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20115" windowHeight="7230"/>
  </bookViews>
  <sheets>
    <sheet name="Feuil1" sheetId="1" r:id="rId1"/>
    <sheet name="Feuil2" sheetId="2" r:id="rId2"/>
    <sheet name="Feuil3" sheetId="3" r:id="rId3"/>
  </sheets>
  <externalReferences>
    <externalReference r:id="rId4"/>
  </externalReferences>
  <calcPr calcId="125725"/>
</workbook>
</file>

<file path=xl/calcChain.xml><?xml version="1.0" encoding="utf-8"?>
<calcChain xmlns="http://schemas.openxmlformats.org/spreadsheetml/2006/main">
  <c r="F265" i="1"/>
  <c r="F263"/>
  <c r="F262"/>
  <c r="E261"/>
  <c r="D261"/>
  <c r="F261" s="1"/>
  <c r="F259"/>
  <c r="F257"/>
  <c r="E255"/>
  <c r="D255"/>
  <c r="F255" s="1"/>
  <c r="F253"/>
  <c r="F251"/>
  <c r="F249"/>
  <c r="E249"/>
  <c r="D249"/>
  <c r="E248"/>
  <c r="D248"/>
  <c r="F248" s="1"/>
  <c r="F244"/>
  <c r="F242"/>
  <c r="F235"/>
  <c r="F234"/>
  <c r="F229"/>
  <c r="F228"/>
  <c r="F227"/>
  <c r="F226"/>
  <c r="F224"/>
  <c r="F223"/>
  <c r="F222"/>
  <c r="F218"/>
  <c r="F216"/>
  <c r="F213"/>
  <c r="F212"/>
  <c r="F209"/>
  <c r="F208"/>
  <c r="F207"/>
  <c r="F201"/>
  <c r="F198"/>
  <c r="F197"/>
  <c r="F196"/>
  <c r="F195"/>
  <c r="F194"/>
  <c r="F193"/>
  <c r="E193"/>
  <c r="F192"/>
  <c r="E192"/>
  <c r="F191"/>
  <c r="E191"/>
  <c r="F190"/>
  <c r="E190"/>
  <c r="F189"/>
  <c r="E189"/>
  <c r="F188"/>
  <c r="E188"/>
  <c r="F181"/>
  <c r="F180"/>
  <c r="F179"/>
  <c r="E179"/>
  <c r="E178"/>
  <c r="D178"/>
  <c r="F178" s="1"/>
  <c r="F177"/>
  <c r="E177"/>
  <c r="E176"/>
  <c r="F176" s="1"/>
  <c r="F175"/>
  <c r="E175"/>
  <c r="E174"/>
  <c r="F174" s="1"/>
  <c r="F173"/>
  <c r="E173"/>
  <c r="E172"/>
  <c r="F172" s="1"/>
  <c r="F171"/>
  <c r="E171"/>
  <c r="E170"/>
  <c r="F170" s="1"/>
  <c r="F169"/>
  <c r="E169"/>
  <c r="E168"/>
  <c r="F168" s="1"/>
  <c r="F165"/>
  <c r="F164"/>
  <c r="F161"/>
  <c r="F160"/>
  <c r="F159"/>
  <c r="F158"/>
  <c r="F157"/>
  <c r="F154"/>
  <c r="F153"/>
  <c r="F152"/>
  <c r="F151"/>
  <c r="F150"/>
  <c r="F149"/>
  <c r="F148"/>
  <c r="F147"/>
  <c r="F146"/>
  <c r="E146"/>
  <c r="D146"/>
  <c r="F145"/>
  <c r="F144"/>
  <c r="F143"/>
  <c r="E143"/>
  <c r="D143"/>
  <c r="F142"/>
  <c r="F141"/>
  <c r="F140"/>
  <c r="F139"/>
  <c r="F138"/>
  <c r="F137"/>
  <c r="F136"/>
  <c r="F135"/>
  <c r="F134"/>
  <c r="E134"/>
  <c r="D134"/>
  <c r="F126"/>
  <c r="F125"/>
  <c r="F124"/>
  <c r="F123"/>
  <c r="F122"/>
  <c r="F121"/>
  <c r="F120"/>
  <c r="F119"/>
  <c r="F118"/>
  <c r="F116"/>
  <c r="F115"/>
  <c r="F114"/>
  <c r="F113"/>
  <c r="F112"/>
  <c r="F111"/>
  <c r="F110"/>
  <c r="F109"/>
  <c r="F108"/>
  <c r="F107"/>
  <c r="F106"/>
  <c r="F105"/>
  <c r="F104"/>
  <c r="F103"/>
  <c r="F102"/>
  <c r="F99"/>
  <c r="F98"/>
  <c r="F97"/>
  <c r="E97"/>
  <c r="D97"/>
  <c r="F96"/>
  <c r="F95"/>
  <c r="F94"/>
  <c r="F93"/>
  <c r="F91"/>
  <c r="E91"/>
  <c r="D91"/>
  <c r="F90"/>
  <c r="F88"/>
  <c r="F87"/>
  <c r="F86"/>
  <c r="F85"/>
  <c r="F77"/>
  <c r="F76"/>
  <c r="F75"/>
  <c r="F74"/>
  <c r="F72"/>
  <c r="F69"/>
  <c r="F68"/>
  <c r="F66"/>
  <c r="F65"/>
  <c r="F61"/>
  <c r="F60"/>
  <c r="F58"/>
  <c r="F56"/>
  <c r="F54"/>
  <c r="F51"/>
  <c r="F50"/>
  <c r="F49"/>
  <c r="F48"/>
  <c r="F47"/>
  <c r="F46"/>
  <c r="F45"/>
  <c r="F44"/>
  <c r="F43"/>
  <c r="F42"/>
  <c r="F41"/>
  <c r="F40"/>
  <c r="F39"/>
  <c r="F38"/>
  <c r="F37"/>
  <c r="F35"/>
  <c r="F34"/>
  <c r="F33"/>
  <c r="F32"/>
  <c r="F31"/>
  <c r="F30"/>
  <c r="F29"/>
  <c r="F28"/>
  <c r="F27"/>
  <c r="F26"/>
  <c r="F25"/>
  <c r="F24"/>
  <c r="F23"/>
  <c r="F22"/>
  <c r="F21"/>
</calcChain>
</file>

<file path=xl/sharedStrings.xml><?xml version="1.0" encoding="utf-8"?>
<sst xmlns="http://schemas.openxmlformats.org/spreadsheetml/2006/main" count="709" uniqueCount="227">
  <si>
    <t>  MDH</t>
  </si>
  <si>
    <t>  </t>
  </si>
  <si>
    <t>   </t>
  </si>
  <si>
    <t>  T2-2013</t>
  </si>
  <si>
    <t> * Dollar US</t>
  </si>
  <si>
    <t> * Euro</t>
  </si>
  <si>
    <t>Bank Al-Maghrib</t>
  </si>
  <si>
    <t>M1</t>
  </si>
  <si>
    <t>MDH</t>
  </si>
  <si>
    <t>M2</t>
  </si>
  <si>
    <t>M3</t>
  </si>
  <si>
    <t>Créances intérieures</t>
  </si>
  <si>
    <t xml:space="preserve">                                      Autres postes nets</t>
  </si>
  <si>
    <t xml:space="preserve">                Autres postes nets</t>
  </si>
  <si>
    <t>BVC</t>
  </si>
  <si>
    <t>Office des Changes</t>
  </si>
  <si>
    <t>Total</t>
  </si>
  <si>
    <t>Engagements</t>
  </si>
  <si>
    <t>-</t>
  </si>
  <si>
    <t>I - Administration</t>
  </si>
  <si>
    <t> Emprunts</t>
  </si>
  <si>
    <t>POPULATION</t>
  </si>
  <si>
    <t> Population</t>
  </si>
  <si>
    <t>English</t>
  </si>
  <si>
    <t>http://dsbb.imf.org/</t>
  </si>
  <si>
    <t>[Population]</t>
  </si>
  <si>
    <t>Agriculture</t>
  </si>
  <si>
    <t>Transports</t>
  </si>
  <si>
    <t>1998=100</t>
  </si>
  <si>
    <t>T2-2013</t>
  </si>
  <si>
    <t>  %</t>
  </si>
  <si>
    <t>2004=100</t>
  </si>
  <si>
    <t>  2006=100</t>
  </si>
  <si>
    <t xml:space="preserve">  1997=100</t>
  </si>
  <si>
    <t>Last update:</t>
  </si>
  <si>
    <t>Done on 14/10/2013</t>
  </si>
  <si>
    <t xml:space="preserve">                      MOROCCO: Economic and Financial Statistics</t>
  </si>
  <si>
    <t>Other Information  (hyperlink)</t>
  </si>
  <si>
    <t>Categories of data</t>
  </si>
  <si>
    <t>Unit</t>
  </si>
  <si>
    <t>Reference period</t>
  </si>
  <si>
    <t xml:space="preserve">Data of the reference period </t>
  </si>
  <si>
    <t xml:space="preserve">Data of the previous period </t>
  </si>
  <si>
    <t>Variation in %</t>
  </si>
  <si>
    <t>Hign Commissioner for the Plan</t>
  </si>
  <si>
    <t>REAL SECTOR</t>
  </si>
  <si>
    <t>I-National Accounts</t>
  </si>
  <si>
    <t>The data on this page are presented in a bulletin board in conformity with the Special Data Dissemination Standard (SDDS) recommended by the IMF. For more information on the SDDS and the statistic standards to which Morocco is committed, click on the home page of the SDDS:</t>
  </si>
  <si>
    <t>[Real Sector]</t>
  </si>
  <si>
    <t>[Public Finances]</t>
  </si>
  <si>
    <t>[Financial Sector]</t>
  </si>
  <si>
    <t>[Foreign Debt]</t>
  </si>
  <si>
    <t>[Foreign Trade]</t>
  </si>
  <si>
    <t>a) GDP at constant prices  (1998)</t>
  </si>
  <si>
    <t>Fisheries</t>
  </si>
  <si>
    <t>Mining industry</t>
  </si>
  <si>
    <t>Processing industry</t>
  </si>
  <si>
    <t>Electricity and water</t>
  </si>
  <si>
    <t>Construction and public works</t>
  </si>
  <si>
    <t>Trade</t>
  </si>
  <si>
    <t>Hotels and restaurants</t>
  </si>
  <si>
    <t>Posts and telecommunications</t>
  </si>
  <si>
    <t xml:space="preserve">Financial activities and insurances </t>
  </si>
  <si>
    <t xml:space="preserve">Services rendered to businesses and personal services </t>
  </si>
  <si>
    <t>General state administration and social security</t>
  </si>
  <si>
    <t xml:space="preserve">Education, health and social action </t>
  </si>
  <si>
    <t xml:space="preserve">b) GDP at current prices </t>
  </si>
  <si>
    <t>Financial Activities and insurances</t>
  </si>
  <si>
    <t>Services rendered to businesses and personal services</t>
  </si>
  <si>
    <t>General State Administration and social security</t>
  </si>
  <si>
    <t>II- Production index</t>
  </si>
  <si>
    <t> Industrial production index (Processing industries)</t>
  </si>
  <si>
    <t>III-Labour market</t>
  </si>
  <si>
    <t> Employed working population</t>
  </si>
  <si>
    <t>Thousands</t>
  </si>
  <si>
    <t>unemployment rate</t>
  </si>
  <si>
    <t xml:space="preserve"> Salaries index</t>
  </si>
  <si>
    <t>IV-Prices index</t>
  </si>
  <si>
    <t> Consumption prices index</t>
  </si>
  <si>
    <t> Production prices index (manufacturing industries)</t>
  </si>
  <si>
    <t>PUBLIC FINANCES SECTOR</t>
  </si>
  <si>
    <t>I-Public administrations operations</t>
  </si>
  <si>
    <t>Ministry of Economy and Finance</t>
  </si>
  <si>
    <t>Regular incomes</t>
  </si>
  <si>
    <t>Regular expenses</t>
  </si>
  <si>
    <t>Balance, (surplus+/deficit-)</t>
  </si>
  <si>
    <t>Net financing</t>
  </si>
  <si>
    <t>Domestic</t>
  </si>
  <si>
    <t xml:space="preserve">     Banking</t>
  </si>
  <si>
    <t xml:space="preserve">     Non-banking</t>
  </si>
  <si>
    <t>External</t>
  </si>
  <si>
    <t>II-Central administration operations (Charges and Treasury Resources) *</t>
  </si>
  <si>
    <t>1-Regular incomes</t>
  </si>
  <si>
    <t>2-Regular expenses</t>
  </si>
  <si>
    <t>  Including:Interests domestic debt</t>
  </si>
  <si>
    <t xml:space="preserve">            Interests Foreign debt</t>
  </si>
  <si>
    <t>3-Balance(Surplus+/Deficit-)</t>
  </si>
  <si>
    <t>4-Net domestic financing</t>
  </si>
  <si>
    <t>   banking</t>
  </si>
  <si>
    <t>   non banking</t>
  </si>
  <si>
    <t>5-Net foreign financing</t>
  </si>
  <si>
    <t xml:space="preserve">III-Public debt outstanding: Central Administration </t>
  </si>
  <si>
    <t xml:space="preserve">1-Outstanding debt by maturity date </t>
  </si>
  <si>
    <t>Domestic public debt</t>
  </si>
  <si>
    <t>  Short term debt (&lt; 1 year)</t>
  </si>
  <si>
    <t> medium and long-term debt (&gt; 1 year)</t>
  </si>
  <si>
    <t>Outstanding external debt of treasury</t>
  </si>
  <si>
    <t>  Short-term debt</t>
  </si>
  <si>
    <t xml:space="preserve"> medium and long-term debt </t>
  </si>
  <si>
    <t xml:space="preserve"> Total outstanding debt </t>
  </si>
  <si>
    <t>2-Outstanding external debt by currency</t>
  </si>
  <si>
    <t xml:space="preserve"> * Japanese Yen </t>
  </si>
  <si>
    <t xml:space="preserve"> * Other currencies </t>
  </si>
  <si>
    <t>3-Guaranteed outstandings</t>
  </si>
  <si>
    <t xml:space="preserve">     Domestic</t>
  </si>
  <si>
    <t>FINANCIAL SECTOR</t>
  </si>
  <si>
    <t xml:space="preserve">A/ Analytical accounts of the banking sector </t>
  </si>
  <si>
    <t>Net foreign assets</t>
  </si>
  <si>
    <t>- Gross foreign assets</t>
  </si>
  <si>
    <t xml:space="preserve"> Foreign Engagements </t>
  </si>
  <si>
    <t>Net foreign assets on the central administration</t>
  </si>
  <si>
    <t>Foreign assets on other sectors</t>
  </si>
  <si>
    <t xml:space="preserve">. Local Administrations </t>
  </si>
  <si>
    <t>. Other financial companies</t>
  </si>
  <si>
    <t xml:space="preserve">. Public non financial companies </t>
  </si>
  <si>
    <t>. Private sector</t>
  </si>
  <si>
    <t xml:space="preserve">To be deducted: non cash Resources </t>
  </si>
  <si>
    <t xml:space="preserve">B/ Situation of the Central Bank </t>
  </si>
  <si>
    <t xml:space="preserve">Foreign engagements </t>
  </si>
  <si>
    <t xml:space="preserve">Debts on other deposit-taking institutions  </t>
  </si>
  <si>
    <t>Net external assets on the central administration</t>
  </si>
  <si>
    <t xml:space="preserve">Debts on other sectors  </t>
  </si>
  <si>
    <t xml:space="preserve">Monetary Base </t>
  </si>
  <si>
    <t>Other engagements towards other deposit-taking Institutions</t>
  </si>
  <si>
    <t xml:space="preserve">To be deducted : non cash Resources </t>
  </si>
  <si>
    <t>C/ Interest rates (Daily)</t>
  </si>
  <si>
    <t xml:space="preserve"> Main rates of the monetary market  </t>
  </si>
  <si>
    <t xml:space="preserve">Interest rates of the state securities </t>
  </si>
  <si>
    <t>D/ Stock indexes (Daily)</t>
  </si>
  <si>
    <t>Stock indexes</t>
  </si>
  <si>
    <t>FOREIGN SECTOR</t>
  </si>
  <si>
    <t>A-Balance of payments **</t>
  </si>
  <si>
    <t>Current accounts data</t>
  </si>
  <si>
    <t xml:space="preserve">  Importations of goods </t>
  </si>
  <si>
    <t xml:space="preserve">  Exportations of goods </t>
  </si>
  <si>
    <t xml:space="preserve">  Services: credit</t>
  </si>
  <si>
    <t xml:space="preserve">  Services: debit</t>
  </si>
  <si>
    <t xml:space="preserve">  Revenues of investments: credit</t>
  </si>
  <si>
    <t xml:space="preserve">  Revenues of investments: debit</t>
  </si>
  <si>
    <t xml:space="preserve"> Current  Transfers: debit</t>
  </si>
  <si>
    <t xml:space="preserve">  Current Transfers: credit</t>
  </si>
  <si>
    <t> The capital account</t>
  </si>
  <si>
    <t xml:space="preserve">  Capital account: credit</t>
  </si>
  <si>
    <t xml:space="preserve">  Capital account: debit</t>
  </si>
  <si>
    <t xml:space="preserve">Account of financial operations </t>
  </si>
  <si>
    <t>Foreign direct investments</t>
  </si>
  <si>
    <t xml:space="preserve"> Direct investments in the national economy </t>
  </si>
  <si>
    <t>Portfolio investments: assets</t>
  </si>
  <si>
    <t>Portfolio investments: engagements</t>
  </si>
  <si>
    <t xml:space="preserve">  Other investments: assets</t>
  </si>
  <si>
    <t xml:space="preserve">  Other investments: engagements</t>
  </si>
  <si>
    <t xml:space="preserve">  Reserves assets</t>
  </si>
  <si>
    <t>Statistical margin</t>
  </si>
  <si>
    <t>B-International Reserves  and foreign currency cash</t>
  </si>
  <si>
    <t xml:space="preserve"> I-International Reserves </t>
  </si>
  <si>
    <t>Gold</t>
  </si>
  <si>
    <t>SDR holdings</t>
  </si>
  <si>
    <t>Currency holdings</t>
  </si>
  <si>
    <t>IMF reserve position</t>
  </si>
  <si>
    <t> II-Reserves Table</t>
  </si>
  <si>
    <t>C-Foreign trade</t>
  </si>
  <si>
    <t> Total of exportations (FOB)</t>
  </si>
  <si>
    <t> Total of importations (CAF)</t>
  </si>
  <si>
    <t>D- Global foreign position</t>
  </si>
  <si>
    <t>Direct investments</t>
  </si>
  <si>
    <t xml:space="preserve">  Moroccan Investments abroad </t>
  </si>
  <si>
    <t xml:space="preserve">  Foreign Investments in Morocco  </t>
  </si>
  <si>
    <t xml:space="preserve"> Social capital</t>
  </si>
  <si>
    <t xml:space="preserve">     Other capitals</t>
  </si>
  <si>
    <t>Portfolio investments</t>
  </si>
  <si>
    <t xml:space="preserve"> Foreign securities</t>
  </si>
  <si>
    <t>Moroccan securities</t>
  </si>
  <si>
    <t xml:space="preserve">  Shares, other securities and participation certificates</t>
  </si>
  <si>
    <t>Bonds and other  debt secutiries</t>
  </si>
  <si>
    <t>Other investments</t>
  </si>
  <si>
    <t>Trade credits</t>
  </si>
  <si>
    <t>Assets</t>
  </si>
  <si>
    <t>Loands - assets</t>
  </si>
  <si>
    <t xml:space="preserve">  Public Administrations  </t>
  </si>
  <si>
    <t xml:space="preserve">  Banks</t>
  </si>
  <si>
    <t xml:space="preserve">  Other sectors</t>
  </si>
  <si>
    <t xml:space="preserve">     Public sector</t>
  </si>
  <si>
    <t xml:space="preserve">    Private Sector </t>
  </si>
  <si>
    <t>Loans- engagements</t>
  </si>
  <si>
    <t xml:space="preserve">    Public Sector </t>
  </si>
  <si>
    <t xml:space="preserve">   Private Sector </t>
  </si>
  <si>
    <t>Currency and deposits</t>
  </si>
  <si>
    <t>Others</t>
  </si>
  <si>
    <t>Reserve assets</t>
  </si>
  <si>
    <t>E-Exchange rate (daily)</t>
  </si>
  <si>
    <t xml:space="preserve">POSITION OF GROSS FOREIGN DEBT </t>
  </si>
  <si>
    <t>a) Short term</t>
  </si>
  <si>
    <t xml:space="preserve">Money market Instruments </t>
  </si>
  <si>
    <t xml:space="preserve"> Trade credits</t>
  </si>
  <si>
    <t>Other engagements (debts)</t>
  </si>
  <si>
    <t>b) Long term</t>
  </si>
  <si>
    <t> Obligations et securities</t>
  </si>
  <si>
    <t xml:space="preserve">Loans </t>
  </si>
  <si>
    <t xml:space="preserve">Ministry of Economy and Finance </t>
  </si>
  <si>
    <t>II - Monetary authorities</t>
  </si>
  <si>
    <t xml:space="preserve">Monetary market Instruments </t>
  </si>
  <si>
    <t>Loans</t>
  </si>
  <si>
    <t> Currency and deposits</t>
  </si>
  <si>
    <t> Obligations and securities</t>
  </si>
  <si>
    <t xml:space="preserve">III - Banking Sector </t>
  </si>
  <si>
    <t xml:space="preserve">IV - Other Sectors : </t>
  </si>
  <si>
    <t xml:space="preserve">A- Public establishments debt and state guaranteed debt  </t>
  </si>
  <si>
    <t> Loans</t>
  </si>
  <si>
    <t>Ministry of Economy and Finances</t>
  </si>
  <si>
    <t xml:space="preserve">B- non state guaranteed debt of the private sector </t>
  </si>
  <si>
    <t xml:space="preserve">V - Direct Investments </t>
  </si>
  <si>
    <t> Engagements towards direct investors</t>
  </si>
  <si>
    <t xml:space="preserve">Gross foreign debt </t>
  </si>
  <si>
    <t xml:space="preserve">in thousands </t>
  </si>
  <si>
    <t>High Commissioner for the Plan</t>
  </si>
  <si>
    <t>*  For the statistics of the public finances, the previous period refers to the same period of the previous year</t>
  </si>
  <si>
    <t>** Changes in the balances are expressed in millions of Dirhams (MDH)</t>
  </si>
</sst>
</file>

<file path=xl/styles.xml><?xml version="1.0" encoding="utf-8"?>
<styleSheet xmlns="http://schemas.openxmlformats.org/spreadsheetml/2006/main">
  <numFmts count="9">
    <numFmt numFmtId="43" formatCode="_(* #,##0.00_);_(* \(#,##0.00\);_(* &quot;-&quot;??_);_(@_)"/>
    <numFmt numFmtId="164" formatCode="0.0"/>
    <numFmt numFmtId="165" formatCode="_-* #,##0\ _F_-;\-* #,##0\ _F_-;_-* &quot;-&quot;??\ _F_-;_-@_-"/>
    <numFmt numFmtId="166" formatCode="#,##0.0"/>
    <numFmt numFmtId="167" formatCode="_-* #,##0\ _€_-;\-* #,##0\ _€_-;_-* &quot;-&quot;??\ _€_-;_-@_-"/>
    <numFmt numFmtId="168" formatCode="[$-409]mmm/yy;@"/>
    <numFmt numFmtId="169" formatCode="0.0%"/>
    <numFmt numFmtId="171" formatCode="_-* #,##0\ _F_-;\-* #,##0\ _F_-;_-* &quot;-&quot;\ _F_-;_-@_-"/>
    <numFmt numFmtId="172" formatCode="###\ ###\ "/>
  </numFmts>
  <fonts count="21">
    <font>
      <sz val="11"/>
      <color theme="1"/>
      <name val="Calibri"/>
      <family val="2"/>
      <scheme val="minor"/>
    </font>
    <font>
      <sz val="11"/>
      <color theme="1"/>
      <name val="Calibri"/>
      <family val="2"/>
      <scheme val="minor"/>
    </font>
    <font>
      <sz val="10"/>
      <name val="Arial"/>
      <family val="2"/>
    </font>
    <font>
      <b/>
      <sz val="12"/>
      <name val="Calibri"/>
      <family val="2"/>
      <scheme val="minor"/>
    </font>
    <font>
      <sz val="12"/>
      <name val="Calibri"/>
      <family val="2"/>
      <scheme val="minor"/>
    </font>
    <font>
      <u/>
      <sz val="10"/>
      <color indexed="12"/>
      <name val="Arial"/>
      <family val="2"/>
    </font>
    <font>
      <u/>
      <sz val="10"/>
      <color indexed="12"/>
      <name val="Calibri"/>
      <family val="2"/>
      <scheme val="minor"/>
    </font>
    <font>
      <sz val="10"/>
      <name val="Calibri"/>
      <family val="2"/>
      <scheme val="minor"/>
    </font>
    <font>
      <sz val="10"/>
      <color indexed="10"/>
      <name val="Calibri"/>
      <family val="2"/>
      <scheme val="minor"/>
    </font>
    <font>
      <sz val="12"/>
      <name val="Calibri"/>
      <family val="2"/>
    </font>
    <font>
      <i/>
      <sz val="12"/>
      <name val="Calibri"/>
      <family val="2"/>
      <scheme val="minor"/>
    </font>
    <font>
      <sz val="12"/>
      <name val="Garamond"/>
      <family val="1"/>
    </font>
    <font>
      <sz val="12"/>
      <color indexed="10"/>
      <name val="Calibri"/>
      <family val="2"/>
      <scheme val="minor"/>
    </font>
    <font>
      <b/>
      <sz val="12"/>
      <color indexed="10"/>
      <name val="Calibri"/>
      <family val="2"/>
      <scheme val="minor"/>
    </font>
    <font>
      <b/>
      <sz val="20"/>
      <name val="Arial"/>
      <family val="2"/>
    </font>
    <font>
      <b/>
      <sz val="10"/>
      <name val="Arial"/>
      <family val="2"/>
    </font>
    <font>
      <sz val="11"/>
      <name val="Arial"/>
      <family val="2"/>
    </font>
    <font>
      <u/>
      <sz val="12"/>
      <color indexed="12"/>
      <name val="Arial"/>
      <family val="2"/>
    </font>
    <font>
      <b/>
      <sz val="11"/>
      <name val="Calibri"/>
      <family val="2"/>
      <scheme val="minor"/>
    </font>
    <font>
      <sz val="11"/>
      <name val="Calibri"/>
      <family val="2"/>
      <scheme val="minor"/>
    </font>
    <font>
      <b/>
      <sz val="10"/>
      <name val="Calibri"/>
      <family val="2"/>
      <scheme val="minor"/>
    </font>
  </fonts>
  <fills count="8">
    <fill>
      <patternFill patternType="none"/>
    </fill>
    <fill>
      <patternFill patternType="gray125"/>
    </fill>
    <fill>
      <patternFill patternType="solid">
        <fgColor indexed="49"/>
        <bgColor indexed="64"/>
      </patternFill>
    </fill>
    <fill>
      <patternFill patternType="solid">
        <fgColor indexed="41"/>
        <bgColor indexed="64"/>
      </patternFill>
    </fill>
    <fill>
      <patternFill patternType="solid">
        <fgColor indexed="27"/>
        <bgColor indexed="41"/>
      </patternFill>
    </fill>
    <fill>
      <patternFill patternType="solid">
        <fgColor indexed="27"/>
        <bgColor indexed="64"/>
      </patternFill>
    </fill>
    <fill>
      <patternFill patternType="solid">
        <fgColor indexed="9"/>
        <bgColor indexed="64"/>
      </patternFill>
    </fill>
    <fill>
      <patternFill patternType="solid">
        <fgColor indexed="40"/>
        <bgColor indexed="64"/>
      </patternFill>
    </fill>
  </fills>
  <borders count="40">
    <border>
      <left/>
      <right/>
      <top/>
      <bottom/>
      <diagonal/>
    </border>
    <border>
      <left style="thin">
        <color indexed="64"/>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64"/>
      </left>
      <right style="thin">
        <color indexed="8"/>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top/>
      <bottom/>
      <diagonal/>
    </border>
    <border>
      <left/>
      <right style="thin">
        <color indexed="64"/>
      </right>
      <top/>
      <bottom/>
      <diagonal/>
    </border>
    <border>
      <left style="thin">
        <color indexed="64"/>
      </left>
      <right/>
      <top/>
      <bottom style="thin">
        <color indexed="8"/>
      </bottom>
      <diagonal/>
    </border>
    <border>
      <left style="thin">
        <color indexed="8"/>
      </left>
      <right/>
      <top/>
      <bottom style="thin">
        <color indexed="8"/>
      </bottom>
      <diagonal/>
    </border>
    <border>
      <left style="thin">
        <color indexed="8"/>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bottom/>
      <diagonal/>
    </border>
    <border>
      <left style="thin">
        <color indexed="64"/>
      </left>
      <right style="thin">
        <color indexed="59"/>
      </right>
      <top style="thin">
        <color indexed="59"/>
      </top>
      <bottom style="thin">
        <color indexed="59"/>
      </bottom>
      <diagonal/>
    </border>
    <border>
      <left style="thin">
        <color indexed="64"/>
      </left>
      <right style="thin">
        <color indexed="64"/>
      </right>
      <top/>
      <bottom style="thin">
        <color indexed="64"/>
      </bottom>
      <diagonal/>
    </border>
    <border>
      <left style="thin">
        <color indexed="64"/>
      </left>
      <right/>
      <top style="thin">
        <color indexed="59"/>
      </top>
      <bottom style="thin">
        <color indexed="59"/>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8"/>
      </bottom>
      <diagonal/>
    </border>
    <border>
      <left/>
      <right style="thin">
        <color indexed="8"/>
      </right>
      <top/>
      <bottom style="thin">
        <color indexed="64"/>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64"/>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style="thin">
        <color indexed="64"/>
      </bottom>
      <diagonal/>
    </border>
    <border>
      <left/>
      <right style="thin">
        <color indexed="8"/>
      </right>
      <top style="thin">
        <color indexed="64"/>
      </top>
      <bottom style="thin">
        <color indexed="8"/>
      </bottom>
      <diagonal/>
    </border>
    <border>
      <left style="thin">
        <color indexed="8"/>
      </left>
      <right style="thin">
        <color indexed="64"/>
      </right>
      <top style="thin">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xf numFmtId="0" fontId="2" fillId="0" borderId="0"/>
    <xf numFmtId="0" fontId="2" fillId="0" borderId="0"/>
  </cellStyleXfs>
  <cellXfs count="187">
    <xf numFmtId="0" fontId="0" fillId="0" borderId="0" xfId="0"/>
    <xf numFmtId="0" fontId="3" fillId="2" borderId="1" xfId="3" applyFont="1" applyFill="1" applyBorder="1"/>
    <xf numFmtId="0" fontId="4" fillId="2" borderId="2" xfId="3" applyFont="1" applyFill="1" applyBorder="1"/>
    <xf numFmtId="0" fontId="4" fillId="2" borderId="3" xfId="3" applyFont="1" applyFill="1" applyBorder="1"/>
    <xf numFmtId="0" fontId="3" fillId="3" borderId="4" xfId="3" applyFont="1" applyFill="1" applyBorder="1" applyAlignment="1">
      <alignment vertical="center" wrapText="1"/>
    </xf>
    <xf numFmtId="0" fontId="4" fillId="3" borderId="4" xfId="3" applyFont="1" applyFill="1" applyBorder="1" applyAlignment="1">
      <alignment wrapText="1"/>
    </xf>
    <xf numFmtId="0" fontId="6" fillId="3" borderId="5" xfId="4" applyFont="1" applyFill="1" applyBorder="1" applyAlignment="1" applyProtection="1">
      <alignment horizontal="center" wrapText="1"/>
    </xf>
    <xf numFmtId="0" fontId="4" fillId="3" borderId="6" xfId="3" applyFont="1" applyFill="1" applyBorder="1" applyAlignment="1">
      <alignment horizontal="center" wrapText="1"/>
    </xf>
    <xf numFmtId="0" fontId="4" fillId="3" borderId="7" xfId="3" applyFont="1" applyFill="1" applyBorder="1" applyAlignment="1">
      <alignment horizontal="center" wrapText="1"/>
    </xf>
    <xf numFmtId="3" fontId="4" fillId="3" borderId="6" xfId="3" applyNumberFormat="1" applyFont="1" applyFill="1" applyBorder="1" applyAlignment="1">
      <alignment horizontal="right" vertical="center" wrapText="1"/>
    </xf>
    <xf numFmtId="164" fontId="4" fillId="3" borderId="8" xfId="3" applyNumberFormat="1" applyFont="1" applyFill="1" applyBorder="1" applyAlignment="1">
      <alignment wrapText="1"/>
    </xf>
    <xf numFmtId="0" fontId="7" fillId="3" borderId="9" xfId="3" applyFont="1" applyFill="1" applyBorder="1" applyAlignment="1">
      <alignment wrapText="1"/>
    </xf>
    <xf numFmtId="0" fontId="3" fillId="3" borderId="4" xfId="3" applyFont="1" applyFill="1" applyBorder="1" applyAlignment="1">
      <alignment wrapText="1"/>
    </xf>
    <xf numFmtId="0" fontId="4" fillId="3" borderId="6" xfId="3" applyFont="1" applyFill="1" applyBorder="1" applyAlignment="1">
      <alignment wrapText="1"/>
    </xf>
    <xf numFmtId="0" fontId="4" fillId="3" borderId="6" xfId="3" applyFont="1" applyFill="1" applyBorder="1" applyAlignment="1">
      <alignment horizontal="right" wrapText="1"/>
    </xf>
    <xf numFmtId="0" fontId="3" fillId="3" borderId="6" xfId="3" applyFont="1" applyFill="1" applyBorder="1" applyAlignment="1">
      <alignment horizontal="center" wrapText="1"/>
    </xf>
    <xf numFmtId="17" fontId="3" fillId="3" borderId="6" xfId="3" applyNumberFormat="1" applyFont="1" applyFill="1" applyBorder="1" applyAlignment="1">
      <alignment horizontal="center" wrapText="1"/>
    </xf>
    <xf numFmtId="3" fontId="3" fillId="3" borderId="6" xfId="3" applyNumberFormat="1" applyFont="1" applyFill="1" applyBorder="1" applyAlignment="1">
      <alignment horizontal="right" vertical="center" wrapText="1"/>
    </xf>
    <xf numFmtId="164" fontId="3" fillId="3" borderId="8" xfId="3" applyNumberFormat="1" applyFont="1" applyFill="1" applyBorder="1" applyAlignment="1">
      <alignment wrapText="1"/>
    </xf>
    <xf numFmtId="17" fontId="4" fillId="3" borderId="6" xfId="3" applyNumberFormat="1" applyFont="1" applyFill="1" applyBorder="1" applyAlignment="1">
      <alignment horizontal="center" wrapText="1"/>
    </xf>
    <xf numFmtId="0" fontId="7" fillId="3" borderId="5" xfId="3" applyFont="1" applyFill="1" applyBorder="1" applyAlignment="1">
      <alignment wrapText="1"/>
    </xf>
    <xf numFmtId="3" fontId="4" fillId="3" borderId="6" xfId="3" applyNumberFormat="1" applyFont="1" applyFill="1" applyBorder="1" applyAlignment="1">
      <alignment horizontal="right" wrapText="1"/>
    </xf>
    <xf numFmtId="0" fontId="3" fillId="3" borderId="8" xfId="3" applyFont="1" applyFill="1" applyBorder="1" applyAlignment="1">
      <alignment horizontal="center" wrapText="1"/>
    </xf>
    <xf numFmtId="165" fontId="3" fillId="3" borderId="6" xfId="3" applyNumberFormat="1" applyFont="1" applyFill="1" applyBorder="1" applyAlignment="1">
      <alignment horizontal="right" wrapText="1"/>
    </xf>
    <xf numFmtId="0" fontId="4" fillId="3" borderId="8" xfId="3" applyFont="1" applyFill="1" applyBorder="1" applyAlignment="1">
      <alignment horizontal="center" wrapText="1"/>
    </xf>
    <xf numFmtId="165" fontId="4" fillId="4" borderId="6" xfId="0" applyNumberFormat="1" applyFont="1" applyFill="1" applyBorder="1" applyAlignment="1" applyProtection="1">
      <alignment horizontal="right" wrapText="1"/>
      <protection locked="0"/>
    </xf>
    <xf numFmtId="166" fontId="4" fillId="3" borderId="6" xfId="3" applyNumberFormat="1" applyFont="1" applyFill="1" applyBorder="1" applyAlignment="1">
      <alignment horizontal="right" wrapText="1"/>
    </xf>
    <xf numFmtId="3" fontId="3" fillId="3" borderId="6" xfId="3" applyNumberFormat="1" applyFont="1" applyFill="1" applyBorder="1" applyAlignment="1">
      <alignment horizontal="right" wrapText="1"/>
    </xf>
    <xf numFmtId="0" fontId="8" fillId="3" borderId="5" xfId="3" applyFont="1" applyFill="1" applyBorder="1" applyAlignment="1">
      <alignment wrapText="1"/>
    </xf>
    <xf numFmtId="3" fontId="4" fillId="4" borderId="6" xfId="0" applyNumberFormat="1" applyFont="1" applyFill="1" applyBorder="1" applyAlignment="1" applyProtection="1">
      <alignment horizontal="right" wrapText="1"/>
      <protection locked="0"/>
    </xf>
    <xf numFmtId="3" fontId="9" fillId="4" borderId="6" xfId="0" applyNumberFormat="1" applyFont="1" applyFill="1" applyBorder="1" applyAlignment="1" applyProtection="1">
      <alignment horizontal="right" wrapText="1"/>
      <protection locked="0"/>
    </xf>
    <xf numFmtId="167" fontId="4" fillId="4" borderId="6" xfId="0" applyNumberFormat="1" applyFont="1" applyFill="1" applyBorder="1" applyAlignment="1" applyProtection="1">
      <alignment horizontal="right" wrapText="1"/>
      <protection locked="0"/>
    </xf>
    <xf numFmtId="166" fontId="4" fillId="4" borderId="6" xfId="0" applyNumberFormat="1" applyFont="1" applyFill="1" applyBorder="1" applyAlignment="1" applyProtection="1">
      <alignment horizontal="right" wrapText="1"/>
      <protection locked="0"/>
    </xf>
    <xf numFmtId="0" fontId="3" fillId="2" borderId="10" xfId="3" applyFont="1" applyFill="1" applyBorder="1"/>
    <xf numFmtId="0" fontId="3" fillId="2" borderId="0" xfId="3" applyFont="1" applyFill="1" applyBorder="1"/>
    <xf numFmtId="0" fontId="3" fillId="2" borderId="11" xfId="3" applyFont="1" applyFill="1" applyBorder="1"/>
    <xf numFmtId="0" fontId="3" fillId="3" borderId="12" xfId="3" applyFont="1" applyFill="1" applyBorder="1" applyAlignment="1">
      <alignment wrapText="1"/>
    </xf>
    <xf numFmtId="0" fontId="3" fillId="3" borderId="13" xfId="3" applyFont="1" applyFill="1" applyBorder="1" applyAlignment="1">
      <alignment wrapText="1"/>
    </xf>
    <xf numFmtId="0" fontId="3" fillId="3" borderId="14" xfId="3" applyFont="1" applyFill="1" applyBorder="1" applyAlignment="1">
      <alignment wrapText="1"/>
    </xf>
    <xf numFmtId="166" fontId="4" fillId="3" borderId="5" xfId="3" applyNumberFormat="1" applyFont="1" applyFill="1" applyBorder="1" applyAlignment="1">
      <alignment wrapText="1"/>
    </xf>
    <xf numFmtId="0" fontId="6" fillId="3" borderId="9" xfId="4" applyFont="1" applyFill="1" applyBorder="1" applyAlignment="1" applyProtection="1">
      <alignment horizontal="center" wrapText="1"/>
    </xf>
    <xf numFmtId="0" fontId="3" fillId="3" borderId="15" xfId="3" applyFont="1" applyFill="1" applyBorder="1" applyAlignment="1">
      <alignment horizontal="center" wrapText="1"/>
    </xf>
    <xf numFmtId="3" fontId="3" fillId="3" borderId="15" xfId="5" applyNumberFormat="1" applyFont="1" applyFill="1" applyBorder="1" applyAlignment="1">
      <alignment vertical="center"/>
    </xf>
    <xf numFmtId="166" fontId="3" fillId="3" borderId="6" xfId="3" applyNumberFormat="1" applyFont="1" applyFill="1" applyBorder="1" applyAlignment="1">
      <alignment horizontal="right" wrapText="1"/>
    </xf>
    <xf numFmtId="166" fontId="4" fillId="3" borderId="15" xfId="3" applyNumberFormat="1" applyFont="1" applyFill="1" applyBorder="1" applyAlignment="1">
      <alignment vertical="center"/>
    </xf>
    <xf numFmtId="0" fontId="3" fillId="3" borderId="16" xfId="3" applyFont="1" applyFill="1" applyBorder="1" applyAlignment="1">
      <alignment wrapText="1"/>
    </xf>
    <xf numFmtId="0" fontId="3" fillId="3" borderId="17" xfId="3" applyFont="1" applyFill="1" applyBorder="1"/>
    <xf numFmtId="0" fontId="3" fillId="5" borderId="18" xfId="3" applyFont="1" applyFill="1" applyBorder="1" applyAlignment="1">
      <alignment horizontal="center" wrapText="1"/>
    </xf>
    <xf numFmtId="49" fontId="4" fillId="3" borderId="19" xfId="3" applyNumberFormat="1" applyFont="1" applyFill="1" applyBorder="1" applyAlignment="1">
      <alignment wrapText="1"/>
    </xf>
    <xf numFmtId="0" fontId="4" fillId="5" borderId="18" xfId="3" applyFont="1" applyFill="1" applyBorder="1" applyAlignment="1">
      <alignment horizontal="center" wrapText="1"/>
    </xf>
    <xf numFmtId="3" fontId="4" fillId="3" borderId="15" xfId="5" applyNumberFormat="1" applyFont="1" applyFill="1" applyBorder="1" applyAlignment="1">
      <alignment vertical="center"/>
    </xf>
    <xf numFmtId="0" fontId="4" fillId="3" borderId="19" xfId="3" applyFont="1" applyFill="1" applyBorder="1" applyAlignment="1">
      <alignment wrapText="1"/>
    </xf>
    <xf numFmtId="0" fontId="4" fillId="3" borderId="19" xfId="3" applyFont="1" applyFill="1" applyBorder="1"/>
    <xf numFmtId="0" fontId="4" fillId="3" borderId="19" xfId="3" applyFont="1" applyFill="1" applyBorder="1" applyAlignment="1">
      <alignment horizontal="left" indent="5"/>
    </xf>
    <xf numFmtId="0" fontId="3" fillId="3" borderId="19" xfId="3" applyFont="1" applyFill="1" applyBorder="1" applyAlignment="1">
      <alignment horizontal="left" indent="5"/>
    </xf>
    <xf numFmtId="0" fontId="10" fillId="3" borderId="17" xfId="3" applyFont="1" applyFill="1" applyBorder="1"/>
    <xf numFmtId="0" fontId="4" fillId="3" borderId="15" xfId="3" applyFont="1" applyFill="1" applyBorder="1" applyAlignment="1">
      <alignment horizontal="center" wrapText="1"/>
    </xf>
    <xf numFmtId="168" fontId="4" fillId="3" borderId="6" xfId="3" applyNumberFormat="1" applyFont="1" applyFill="1" applyBorder="1" applyAlignment="1">
      <alignment horizontal="center" wrapText="1"/>
    </xf>
    <xf numFmtId="3" fontId="4" fillId="3" borderId="20" xfId="6" applyNumberFormat="1" applyFont="1" applyFill="1" applyBorder="1" applyAlignment="1">
      <alignment vertical="center"/>
    </xf>
    <xf numFmtId="166" fontId="4" fillId="5" borderId="5" xfId="3" applyNumberFormat="1" applyFont="1" applyFill="1" applyBorder="1" applyAlignment="1">
      <alignment wrapText="1"/>
    </xf>
    <xf numFmtId="3" fontId="11" fillId="3" borderId="15" xfId="0" applyNumberFormat="1" applyFont="1" applyFill="1" applyBorder="1" applyAlignment="1">
      <alignment vertical="center"/>
    </xf>
    <xf numFmtId="169" fontId="7" fillId="3" borderId="5" xfId="2" applyNumberFormat="1" applyFont="1" applyFill="1" applyBorder="1" applyAlignment="1">
      <alignment wrapText="1"/>
    </xf>
    <xf numFmtId="0" fontId="4" fillId="3" borderId="15" xfId="3" applyFont="1" applyFill="1" applyBorder="1" applyAlignment="1">
      <alignment horizontal="center" vertical="center" wrapText="1"/>
    </xf>
    <xf numFmtId="4" fontId="11" fillId="3" borderId="15" xfId="0" applyNumberFormat="1" applyFont="1" applyFill="1" applyBorder="1" applyAlignment="1">
      <alignment vertical="center"/>
    </xf>
    <xf numFmtId="166" fontId="4" fillId="3" borderId="6" xfId="3" applyNumberFormat="1" applyFont="1" applyFill="1" applyBorder="1" applyAlignment="1">
      <alignment horizontal="right" vertical="center" wrapText="1"/>
    </xf>
    <xf numFmtId="0" fontId="4" fillId="3" borderId="9" xfId="3" applyFont="1" applyFill="1" applyBorder="1" applyAlignment="1">
      <alignment horizontal="right" wrapText="1"/>
    </xf>
    <xf numFmtId="0" fontId="3" fillId="3" borderId="8" xfId="3" applyFont="1" applyFill="1" applyBorder="1" applyAlignment="1">
      <alignment wrapText="1"/>
    </xf>
    <xf numFmtId="0" fontId="3" fillId="3" borderId="21" xfId="3" applyFont="1" applyFill="1" applyBorder="1" applyAlignment="1">
      <alignment wrapText="1"/>
    </xf>
    <xf numFmtId="0" fontId="4" fillId="3" borderId="7" xfId="3" applyFont="1" applyFill="1" applyBorder="1" applyAlignment="1">
      <alignment wrapText="1"/>
    </xf>
    <xf numFmtId="0" fontId="7" fillId="3" borderId="22" xfId="3" applyFont="1" applyFill="1" applyBorder="1" applyAlignment="1">
      <alignment wrapText="1"/>
    </xf>
    <xf numFmtId="0" fontId="4" fillId="3" borderId="7" xfId="3" applyFont="1" applyFill="1" applyBorder="1" applyAlignment="1">
      <alignment horizontal="right" wrapText="1"/>
    </xf>
    <xf numFmtId="0" fontId="4" fillId="3" borderId="23" xfId="3" applyFont="1" applyFill="1" applyBorder="1" applyAlignment="1">
      <alignment horizontal="right" wrapText="1"/>
    </xf>
    <xf numFmtId="0" fontId="6" fillId="3" borderId="15" xfId="4" applyFont="1" applyFill="1" applyBorder="1" applyAlignment="1" applyProtection="1">
      <alignment horizontal="center" wrapText="1"/>
    </xf>
    <xf numFmtId="0" fontId="3" fillId="3" borderId="13" xfId="3" applyFont="1" applyFill="1" applyBorder="1" applyAlignment="1">
      <alignment horizontal="center" wrapText="1"/>
    </xf>
    <xf numFmtId="166" fontId="3" fillId="5" borderId="15" xfId="3" applyNumberFormat="1" applyFont="1" applyFill="1" applyBorder="1" applyAlignment="1">
      <alignment horizontal="right" vertical="center"/>
    </xf>
    <xf numFmtId="166" fontId="6" fillId="3" borderId="15" xfId="4" applyNumberFormat="1" applyFont="1" applyFill="1" applyBorder="1" applyAlignment="1" applyProtection="1">
      <alignment horizontal="center" wrapText="1"/>
    </xf>
    <xf numFmtId="0" fontId="4" fillId="3" borderId="13" xfId="3" applyFont="1" applyFill="1" applyBorder="1" applyAlignment="1">
      <alignment horizontal="center" wrapText="1"/>
    </xf>
    <xf numFmtId="166" fontId="4" fillId="5" borderId="15" xfId="3" applyNumberFormat="1" applyFont="1" applyFill="1" applyBorder="1" applyAlignment="1">
      <alignment horizontal="right" vertical="center"/>
    </xf>
    <xf numFmtId="0" fontId="7" fillId="3" borderId="15" xfId="3" applyFont="1" applyFill="1" applyBorder="1" applyAlignment="1">
      <alignment wrapText="1"/>
    </xf>
    <xf numFmtId="0" fontId="4" fillId="3" borderId="24" xfId="3" applyFont="1" applyFill="1" applyBorder="1" applyAlignment="1">
      <alignment wrapText="1"/>
    </xf>
    <xf numFmtId="166" fontId="4" fillId="5" borderId="25" xfId="3" applyNumberFormat="1" applyFont="1" applyFill="1" applyBorder="1" applyAlignment="1">
      <alignment horizontal="right" vertical="center"/>
    </xf>
    <xf numFmtId="166" fontId="4" fillId="5" borderId="24" xfId="3" applyNumberFormat="1" applyFont="1" applyFill="1" applyBorder="1" applyAlignment="1">
      <alignment horizontal="right" vertical="center"/>
    </xf>
    <xf numFmtId="0" fontId="4" fillId="3" borderId="15" xfId="3" applyFont="1" applyFill="1" applyBorder="1" applyAlignment="1">
      <alignment vertical="center"/>
    </xf>
    <xf numFmtId="0" fontId="4" fillId="5" borderId="15" xfId="3" applyFont="1" applyFill="1" applyBorder="1" applyAlignment="1">
      <alignment horizontal="center" wrapText="1"/>
    </xf>
    <xf numFmtId="17" fontId="4" fillId="5" borderId="18" xfId="0" applyNumberFormat="1" applyFont="1" applyFill="1" applyBorder="1" applyAlignment="1">
      <alignment horizontal="center" vertical="center"/>
    </xf>
    <xf numFmtId="166" fontId="4" fillId="5" borderId="24" xfId="0" applyNumberFormat="1" applyFont="1" applyFill="1" applyBorder="1" applyAlignment="1">
      <alignment horizontal="right" vertical="center"/>
    </xf>
    <xf numFmtId="3" fontId="7" fillId="3" borderId="15" xfId="3" applyNumberFormat="1" applyFont="1" applyFill="1" applyBorder="1" applyAlignment="1">
      <alignment wrapText="1"/>
    </xf>
    <xf numFmtId="169" fontId="7" fillId="3" borderId="15" xfId="2" applyNumberFormat="1" applyFont="1" applyFill="1" applyBorder="1" applyAlignment="1">
      <alignment wrapText="1"/>
    </xf>
    <xf numFmtId="0" fontId="3" fillId="3" borderId="26" xfId="4" applyFont="1" applyFill="1" applyBorder="1" applyAlignment="1" applyProtection="1">
      <alignment vertical="center" wrapText="1"/>
    </xf>
    <xf numFmtId="0" fontId="4" fillId="3" borderId="27" xfId="3" applyFont="1" applyFill="1" applyBorder="1" applyAlignment="1">
      <alignment wrapText="1"/>
    </xf>
    <xf numFmtId="17" fontId="3" fillId="5" borderId="18" xfId="0" applyNumberFormat="1" applyFont="1" applyFill="1" applyBorder="1" applyAlignment="1">
      <alignment horizontal="center" vertical="center"/>
    </xf>
    <xf numFmtId="0" fontId="4" fillId="3" borderId="28" xfId="3" applyFont="1" applyFill="1" applyBorder="1" applyAlignment="1">
      <alignment horizontal="right" wrapText="1"/>
    </xf>
    <xf numFmtId="3" fontId="4" fillId="3" borderId="7" xfId="3" applyNumberFormat="1" applyFont="1" applyFill="1" applyBorder="1" applyAlignment="1">
      <alignment horizontal="right" wrapText="1"/>
    </xf>
    <xf numFmtId="3" fontId="3" fillId="3" borderId="15" xfId="0" applyNumberFormat="1" applyFont="1" applyFill="1" applyBorder="1" applyAlignment="1">
      <alignment vertical="center"/>
    </xf>
    <xf numFmtId="166" fontId="3" fillId="5" borderId="13" xfId="3" applyNumberFormat="1" applyFont="1" applyFill="1" applyBorder="1" applyAlignment="1">
      <alignment vertical="center"/>
    </xf>
    <xf numFmtId="0" fontId="3" fillId="3" borderId="27" xfId="3" applyFont="1" applyFill="1" applyBorder="1" applyAlignment="1">
      <alignment wrapText="1"/>
    </xf>
    <xf numFmtId="0" fontId="4" fillId="3" borderId="27" xfId="3" applyFont="1" applyFill="1" applyBorder="1" applyAlignment="1">
      <alignment horizontal="center" wrapText="1"/>
    </xf>
    <xf numFmtId="0" fontId="4" fillId="3" borderId="29" xfId="3" applyFont="1" applyFill="1" applyBorder="1" applyAlignment="1">
      <alignment wrapText="1"/>
    </xf>
    <xf numFmtId="166" fontId="4" fillId="3" borderId="27" xfId="3" applyNumberFormat="1" applyFont="1" applyFill="1" applyBorder="1" applyAlignment="1">
      <alignment wrapText="1"/>
    </xf>
    <xf numFmtId="0" fontId="4" fillId="3" borderId="30" xfId="3" applyFont="1" applyFill="1" applyBorder="1" applyAlignment="1">
      <alignment wrapText="1"/>
    </xf>
    <xf numFmtId="0" fontId="6" fillId="3" borderId="31" xfId="4" applyFont="1" applyFill="1" applyBorder="1" applyAlignment="1" applyProtection="1">
      <alignment horizontal="center" wrapText="1"/>
    </xf>
    <xf numFmtId="0" fontId="3" fillId="3" borderId="32" xfId="3" applyFont="1" applyFill="1" applyBorder="1" applyAlignment="1">
      <alignment wrapText="1"/>
    </xf>
    <xf numFmtId="0" fontId="4" fillId="3" borderId="32" xfId="3" applyFont="1" applyFill="1" applyBorder="1" applyAlignment="1">
      <alignment horizontal="center" wrapText="1"/>
    </xf>
    <xf numFmtId="0" fontId="4" fillId="3" borderId="32" xfId="3" applyFont="1" applyFill="1" applyBorder="1" applyAlignment="1">
      <alignment wrapText="1"/>
    </xf>
    <xf numFmtId="166" fontId="4" fillId="3" borderId="32" xfId="3" applyNumberFormat="1" applyFont="1" applyFill="1" applyBorder="1" applyAlignment="1">
      <alignment wrapText="1"/>
    </xf>
    <xf numFmtId="0" fontId="4" fillId="3" borderId="14" xfId="3" applyFont="1" applyFill="1" applyBorder="1" applyAlignment="1">
      <alignment wrapText="1"/>
    </xf>
    <xf numFmtId="0" fontId="6" fillId="3" borderId="18" xfId="4" applyFont="1" applyFill="1" applyBorder="1" applyAlignment="1" applyProtection="1">
      <alignment horizontal="center" wrapText="1"/>
    </xf>
    <xf numFmtId="0" fontId="3" fillId="3" borderId="15" xfId="3" applyFont="1" applyFill="1" applyBorder="1"/>
    <xf numFmtId="166" fontId="3" fillId="3" borderId="15" xfId="0" applyNumberFormat="1" applyFont="1" applyFill="1" applyBorder="1"/>
    <xf numFmtId="164" fontId="3" fillId="3" borderId="13" xfId="3" applyNumberFormat="1" applyFont="1" applyFill="1" applyBorder="1" applyAlignment="1">
      <alignment wrapText="1"/>
    </xf>
    <xf numFmtId="0" fontId="4" fillId="3" borderId="15" xfId="3" applyFont="1" applyFill="1" applyBorder="1"/>
    <xf numFmtId="166" fontId="4" fillId="3" borderId="15" xfId="0" applyNumberFormat="1" applyFont="1" applyFill="1" applyBorder="1"/>
    <xf numFmtId="164" fontId="4" fillId="3" borderId="13" xfId="3" applyNumberFormat="1" applyFont="1" applyFill="1" applyBorder="1" applyAlignment="1">
      <alignment wrapText="1"/>
    </xf>
    <xf numFmtId="164" fontId="4" fillId="3" borderId="13" xfId="3" applyNumberFormat="1" applyFont="1" applyFill="1" applyBorder="1" applyAlignment="1">
      <alignment horizontal="right" wrapText="1"/>
    </xf>
    <xf numFmtId="0" fontId="3" fillId="3" borderId="26" xfId="3" applyFont="1" applyFill="1" applyBorder="1" applyAlignment="1">
      <alignment wrapText="1"/>
    </xf>
    <xf numFmtId="0" fontId="4" fillId="3" borderId="27" xfId="3" applyFont="1" applyFill="1" applyBorder="1" applyAlignment="1">
      <alignment horizontal="right" wrapText="1"/>
    </xf>
    <xf numFmtId="0" fontId="3" fillId="2" borderId="2" xfId="3" applyFont="1" applyFill="1" applyBorder="1"/>
    <xf numFmtId="0" fontId="3" fillId="3" borderId="8" xfId="3" applyFont="1" applyFill="1" applyBorder="1" applyAlignment="1">
      <alignment horizontal="left" vertical="center" wrapText="1"/>
    </xf>
    <xf numFmtId="0" fontId="3" fillId="3" borderId="8" xfId="3" applyFont="1" applyFill="1" applyBorder="1" applyAlignment="1">
      <alignment horizontal="center" vertical="center" wrapText="1"/>
    </xf>
    <xf numFmtId="166" fontId="3" fillId="3" borderId="8" xfId="1" applyNumberFormat="1" applyFont="1" applyFill="1" applyBorder="1" applyAlignment="1">
      <alignment horizontal="right" vertical="center" wrapText="1"/>
    </xf>
    <xf numFmtId="164" fontId="3" fillId="3" borderId="8" xfId="3" applyNumberFormat="1" applyFont="1" applyFill="1" applyBorder="1" applyAlignment="1">
      <alignment horizontal="right" vertical="center" wrapText="1"/>
    </xf>
    <xf numFmtId="0" fontId="12" fillId="3" borderId="5" xfId="3" applyFont="1" applyFill="1" applyBorder="1" applyAlignment="1">
      <alignment wrapText="1"/>
    </xf>
    <xf numFmtId="166" fontId="4" fillId="3" borderId="15" xfId="0" applyNumberFormat="1" applyFont="1" applyFill="1" applyBorder="1" applyAlignment="1">
      <alignment vertical="center"/>
    </xf>
    <xf numFmtId="166" fontId="3" fillId="3" borderId="15" xfId="0" applyNumberFormat="1" applyFont="1" applyFill="1" applyBorder="1" applyAlignment="1">
      <alignment vertical="center"/>
    </xf>
    <xf numFmtId="3" fontId="4" fillId="3" borderId="15" xfId="0" applyNumberFormat="1" applyFont="1" applyFill="1" applyBorder="1" applyAlignment="1">
      <alignment vertical="center"/>
    </xf>
    <xf numFmtId="3" fontId="3" fillId="3" borderId="15" xfId="6" applyNumberFormat="1" applyFont="1" applyFill="1" applyBorder="1" applyAlignment="1">
      <alignment horizontal="right" wrapText="1"/>
    </xf>
    <xf numFmtId="3" fontId="4" fillId="3" borderId="15" xfId="6" applyNumberFormat="1" applyFont="1" applyFill="1" applyBorder="1" applyAlignment="1">
      <alignment horizontal="right" wrapText="1"/>
    </xf>
    <xf numFmtId="164" fontId="4" fillId="5" borderId="6" xfId="3" applyNumberFormat="1" applyFont="1" applyFill="1" applyBorder="1" applyAlignment="1">
      <alignment wrapText="1"/>
    </xf>
    <xf numFmtId="164" fontId="3" fillId="3" borderId="8" xfId="3" applyNumberFormat="1" applyFont="1" applyFill="1" applyBorder="1" applyAlignment="1">
      <alignment vertical="center" wrapText="1"/>
    </xf>
    <xf numFmtId="0" fontId="13" fillId="3" borderId="5" xfId="3" applyFont="1" applyFill="1" applyBorder="1" applyAlignment="1">
      <alignment wrapText="1"/>
    </xf>
    <xf numFmtId="0" fontId="3" fillId="3" borderId="6" xfId="3" applyFont="1" applyFill="1" applyBorder="1" applyAlignment="1">
      <alignment horizontal="center" vertical="center" wrapText="1"/>
    </xf>
    <xf numFmtId="166" fontId="3" fillId="5" borderId="33" xfId="0" applyNumberFormat="1" applyFont="1" applyFill="1" applyBorder="1" applyAlignment="1">
      <alignment horizontal="right" vertical="center"/>
    </xf>
    <xf numFmtId="166" fontId="3" fillId="5" borderId="6" xfId="0" applyNumberFormat="1" applyFont="1" applyFill="1" applyBorder="1" applyAlignment="1">
      <alignment horizontal="right" vertical="center"/>
    </xf>
    <xf numFmtId="166" fontId="4" fillId="5" borderId="6" xfId="0" applyNumberFormat="1" applyFont="1" applyFill="1" applyBorder="1" applyAlignment="1">
      <alignment horizontal="right" vertical="center"/>
    </xf>
    <xf numFmtId="166" fontId="4" fillId="5" borderId="6" xfId="0" applyNumberFormat="1" applyFont="1" applyFill="1" applyBorder="1" applyAlignment="1">
      <alignment horizontal="center" vertical="center"/>
    </xf>
    <xf numFmtId="0" fontId="4" fillId="3" borderId="26" xfId="3" applyFont="1" applyFill="1" applyBorder="1" applyAlignment="1">
      <alignment vertical="center" wrapText="1"/>
    </xf>
    <xf numFmtId="0" fontId="4" fillId="3" borderId="27" xfId="3" applyFont="1" applyFill="1" applyBorder="1" applyAlignment="1">
      <alignment horizontal="center" vertical="center" wrapText="1"/>
    </xf>
    <xf numFmtId="3" fontId="4" fillId="3" borderId="27" xfId="3" applyNumberFormat="1" applyFont="1" applyFill="1" applyBorder="1" applyAlignment="1">
      <alignment horizontal="right" vertical="center" wrapText="1"/>
    </xf>
    <xf numFmtId="165" fontId="4" fillId="3" borderId="27" xfId="1" applyNumberFormat="1" applyFont="1" applyFill="1" applyBorder="1" applyAlignment="1">
      <alignment horizontal="right" vertical="center" wrapText="1"/>
    </xf>
    <xf numFmtId="164" fontId="4" fillId="3" borderId="27" xfId="3" applyNumberFormat="1" applyFont="1" applyFill="1" applyBorder="1" applyAlignment="1">
      <alignment horizontal="right" vertical="center" wrapText="1"/>
    </xf>
    <xf numFmtId="0" fontId="6" fillId="3" borderId="34" xfId="4" applyFont="1" applyFill="1" applyBorder="1" applyAlignment="1" applyProtection="1">
      <alignment horizontal="center" vertical="center" wrapText="1"/>
    </xf>
    <xf numFmtId="0" fontId="4" fillId="3" borderId="4" xfId="3" applyFont="1" applyFill="1" applyBorder="1" applyAlignment="1">
      <alignment vertical="center" wrapText="1"/>
    </xf>
    <xf numFmtId="0" fontId="4" fillId="3" borderId="8" xfId="3" applyFont="1" applyFill="1" applyBorder="1" applyAlignment="1">
      <alignment horizontal="center" vertical="center" wrapText="1"/>
    </xf>
    <xf numFmtId="0" fontId="4" fillId="3" borderId="8" xfId="3" applyFont="1" applyFill="1" applyBorder="1" applyAlignment="1">
      <alignment horizontal="right" vertical="center" wrapText="1"/>
    </xf>
    <xf numFmtId="165" fontId="4" fillId="3" borderId="8" xfId="1" applyNumberFormat="1" applyFont="1" applyFill="1" applyBorder="1" applyAlignment="1">
      <alignment horizontal="right" vertical="center" wrapText="1"/>
    </xf>
    <xf numFmtId="164" fontId="4" fillId="3" borderId="8" xfId="3" applyNumberFormat="1" applyFont="1" applyFill="1" applyBorder="1" applyAlignment="1">
      <alignment horizontal="right" vertical="center" wrapText="1"/>
    </xf>
    <xf numFmtId="0" fontId="6" fillId="0" borderId="14" xfId="4" applyFont="1" applyBorder="1" applyAlignment="1" applyProtection="1">
      <alignment horizontal="center" vertical="center" wrapText="1"/>
    </xf>
    <xf numFmtId="0" fontId="7" fillId="6" borderId="2" xfId="3" applyFont="1" applyFill="1" applyBorder="1" applyAlignment="1">
      <alignment wrapText="1"/>
    </xf>
    <xf numFmtId="0" fontId="7" fillId="0" borderId="2" xfId="3" applyFont="1" applyBorder="1" applyAlignment="1"/>
    <xf numFmtId="0" fontId="7" fillId="0" borderId="0" xfId="3" applyFont="1" applyBorder="1" applyAlignment="1"/>
    <xf numFmtId="0" fontId="7" fillId="0" borderId="0" xfId="3" applyFont="1" applyAlignment="1">
      <alignment horizontal="left"/>
    </xf>
    <xf numFmtId="0" fontId="7" fillId="6" borderId="0" xfId="3" applyFont="1" applyFill="1"/>
    <xf numFmtId="0" fontId="14" fillId="6" borderId="0" xfId="3" applyFont="1" applyFill="1" applyAlignment="1">
      <alignment horizontal="center"/>
    </xf>
    <xf numFmtId="0" fontId="2" fillId="6" borderId="0" xfId="3" applyFont="1" applyFill="1"/>
    <xf numFmtId="0" fontId="15" fillId="6" borderId="0" xfId="3" applyFont="1" applyFill="1" applyAlignment="1">
      <alignment horizontal="left"/>
    </xf>
    <xf numFmtId="0" fontId="16" fillId="6" borderId="0" xfId="3" applyFont="1" applyFill="1"/>
    <xf numFmtId="0" fontId="5" fillId="6" borderId="0" xfId="4" applyFill="1" applyBorder="1" applyAlignment="1" applyProtection="1">
      <alignment horizontal="center"/>
    </xf>
    <xf numFmtId="0" fontId="16" fillId="6" borderId="0" xfId="3" applyFont="1" applyFill="1" applyAlignment="1">
      <alignment horizontal="left" vertical="center" wrapText="1"/>
    </xf>
    <xf numFmtId="0" fontId="17" fillId="6" borderId="0" xfId="4" applyFont="1" applyFill="1" applyAlignment="1" applyProtection="1"/>
    <xf numFmtId="3" fontId="2" fillId="6" borderId="0" xfId="3" applyNumberFormat="1" applyFont="1" applyFill="1"/>
    <xf numFmtId="0" fontId="5" fillId="0" borderId="0" xfId="4" applyBorder="1" applyAlignment="1" applyProtection="1">
      <alignment horizontal="center" wrapText="1"/>
    </xf>
    <xf numFmtId="0" fontId="2" fillId="6" borderId="0" xfId="3" applyFont="1" applyFill="1" applyBorder="1"/>
    <xf numFmtId="0" fontId="7" fillId="7" borderId="35" xfId="3" applyFont="1" applyFill="1" applyBorder="1" applyAlignment="1">
      <alignment wrapText="1"/>
    </xf>
    <xf numFmtId="0" fontId="7" fillId="7" borderId="36" xfId="3" applyFont="1" applyFill="1" applyBorder="1" applyAlignment="1">
      <alignment wrapText="1"/>
    </xf>
    <xf numFmtId="0" fontId="7" fillId="7" borderId="36" xfId="3" applyFont="1" applyFill="1" applyBorder="1" applyAlignment="1">
      <alignment horizontal="center" wrapText="1"/>
    </xf>
    <xf numFmtId="0" fontId="7" fillId="7" borderId="37" xfId="3" applyFont="1" applyFill="1" applyBorder="1" applyAlignment="1">
      <alignment horizontal="center" wrapText="1"/>
    </xf>
    <xf numFmtId="0" fontId="18" fillId="7" borderId="8" xfId="3" applyFont="1" applyFill="1" applyBorder="1" applyAlignment="1">
      <alignment horizontal="center" vertical="center" wrapText="1"/>
    </xf>
    <xf numFmtId="0" fontId="18" fillId="7" borderId="6" xfId="3" applyFont="1" applyFill="1" applyBorder="1" applyAlignment="1">
      <alignment horizontal="center" vertical="center" wrapText="1"/>
    </xf>
    <xf numFmtId="0" fontId="18" fillId="7" borderId="38" xfId="3" applyFont="1" applyFill="1" applyBorder="1" applyAlignment="1">
      <alignment horizontal="center" vertical="center" wrapText="1"/>
    </xf>
    <xf numFmtId="0" fontId="3" fillId="2" borderId="3" xfId="3" applyFont="1" applyFill="1" applyBorder="1"/>
    <xf numFmtId="0" fontId="7" fillId="3" borderId="6" xfId="3" applyFont="1" applyFill="1" applyBorder="1" applyAlignment="1">
      <alignment wrapText="1"/>
    </xf>
    <xf numFmtId="0" fontId="19" fillId="3" borderId="6" xfId="3" applyFont="1" applyFill="1" applyBorder="1" applyAlignment="1">
      <alignment wrapText="1"/>
    </xf>
    <xf numFmtId="171" fontId="7" fillId="3" borderId="6" xfId="3" applyNumberFormat="1" applyFont="1" applyFill="1" applyBorder="1" applyAlignment="1">
      <alignment horizontal="right" wrapText="1"/>
    </xf>
    <xf numFmtId="0" fontId="7" fillId="3" borderId="6" xfId="3" applyFont="1" applyFill="1" applyBorder="1" applyAlignment="1">
      <alignment horizontal="right" wrapText="1"/>
    </xf>
    <xf numFmtId="0" fontId="20" fillId="3" borderId="9" xfId="3" applyFont="1" applyFill="1" applyBorder="1" applyAlignment="1">
      <alignment wrapText="1"/>
    </xf>
    <xf numFmtId="172" fontId="4" fillId="3" borderId="39" xfId="3" quotePrefix="1" applyNumberFormat="1" applyFont="1" applyFill="1" applyBorder="1" applyAlignment="1" applyProtection="1">
      <alignment horizontal="left"/>
    </xf>
    <xf numFmtId="172" fontId="4" fillId="3" borderId="39" xfId="3" applyNumberFormat="1" applyFont="1" applyFill="1" applyBorder="1" applyAlignment="1" applyProtection="1">
      <alignment horizontal="left"/>
    </xf>
    <xf numFmtId="171" fontId="3" fillId="3" borderId="6" xfId="3" applyNumberFormat="1" applyFont="1" applyFill="1" applyBorder="1" applyAlignment="1">
      <alignment horizontal="right" wrapText="1"/>
    </xf>
    <xf numFmtId="3" fontId="20" fillId="3" borderId="9" xfId="3" applyNumberFormat="1" applyFont="1" applyFill="1" applyBorder="1" applyAlignment="1">
      <alignment wrapText="1"/>
    </xf>
    <xf numFmtId="164" fontId="3" fillId="3" borderId="6" xfId="3" applyNumberFormat="1" applyFont="1" applyFill="1" applyBorder="1" applyAlignment="1">
      <alignment horizontal="right" wrapText="1"/>
    </xf>
    <xf numFmtId="3" fontId="4" fillId="3" borderId="8" xfId="3" applyNumberFormat="1" applyFont="1" applyFill="1" applyBorder="1" applyAlignment="1">
      <alignment wrapText="1"/>
    </xf>
    <xf numFmtId="169" fontId="3" fillId="3" borderId="6" xfId="2" applyNumberFormat="1" applyFont="1" applyFill="1" applyBorder="1" applyAlignment="1">
      <alignment horizontal="right" wrapText="1"/>
    </xf>
    <xf numFmtId="164" fontId="4" fillId="3" borderId="6" xfId="3" applyNumberFormat="1" applyFont="1" applyFill="1" applyBorder="1" applyAlignment="1">
      <alignment horizontal="right" wrapText="1"/>
    </xf>
    <xf numFmtId="0" fontId="4" fillId="3" borderId="8" xfId="3" applyFont="1" applyFill="1" applyBorder="1" applyAlignment="1">
      <alignment wrapText="1"/>
    </xf>
    <xf numFmtId="0" fontId="19" fillId="3" borderId="4" xfId="3" applyFont="1" applyFill="1" applyBorder="1" applyAlignment="1">
      <alignment wrapText="1"/>
    </xf>
    <xf numFmtId="0" fontId="7" fillId="3" borderId="8" xfId="3" applyFont="1" applyFill="1" applyBorder="1" applyAlignment="1">
      <alignment horizontal="center" wrapText="1"/>
    </xf>
    <xf numFmtId="0" fontId="19" fillId="3" borderId="8" xfId="3" applyFont="1" applyFill="1" applyBorder="1" applyAlignment="1">
      <alignment horizontal="center" wrapText="1"/>
    </xf>
  </cellXfs>
  <cellStyles count="7">
    <cellStyle name="‏_x001d_ً½_x000c_'ے-_x000d_ ےU_x0001_ٌ_x0005_ˆ_x0008__x0007__x0001__x0001_" xfId="3"/>
    <cellStyle name="Lien hypertexte" xfId="4" builtinId="8"/>
    <cellStyle name="Milliers" xfId="1" builtinId="3"/>
    <cellStyle name="Normal" xfId="0" builtinId="0"/>
    <cellStyle name="Normal 2" xfId="6"/>
    <cellStyle name="Normal 7" xfId="5"/>
    <cellStyle name="Pourcentage"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76201</xdr:rowOff>
    </xdr:from>
    <xdr:to>
      <xdr:col>2</xdr:col>
      <xdr:colOff>47625</xdr:colOff>
      <xdr:row>10</xdr:row>
      <xdr:rowOff>123825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04775" y="76201"/>
          <a:ext cx="1885950" cy="2095499"/>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elkhachine/Local%20Settings/Temporary%20Internet%20Files/Content.Outlook/0JUCW2IE/PEG_2011_20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EG 2011 définitive"/>
      <sheetName val="PEG 2012 juin 2013"/>
    </sheetNames>
    <sheetDataSet>
      <sheetData sheetId="0" refreshError="1">
        <row r="7">
          <cell r="D7">
            <v>-364508.39999999997</v>
          </cell>
        </row>
        <row r="8">
          <cell r="D8">
            <v>17313.7</v>
          </cell>
        </row>
        <row r="9">
          <cell r="D9">
            <v>-381822.1</v>
          </cell>
        </row>
        <row r="10">
          <cell r="D10">
            <v>-348234.4</v>
          </cell>
        </row>
        <row r="13">
          <cell r="D13">
            <v>-21006</v>
          </cell>
        </row>
        <row r="14">
          <cell r="D14">
            <v>6834.3</v>
          </cell>
        </row>
        <row r="15">
          <cell r="D15">
            <v>-27840.3</v>
          </cell>
        </row>
        <row r="16">
          <cell r="D16">
            <v>-21579.5</v>
          </cell>
        </row>
        <row r="19">
          <cell r="D19">
            <v>-230261.3</v>
          </cell>
        </row>
        <row r="20">
          <cell r="D20">
            <v>-2665.5999999999985</v>
          </cell>
        </row>
        <row r="21">
          <cell r="D21">
            <v>-194571.39999999997</v>
          </cell>
        </row>
        <row r="22">
          <cell r="D22">
            <v>-99581</v>
          </cell>
        </row>
        <row r="23">
          <cell r="D23">
            <v>-1783.1</v>
          </cell>
        </row>
        <row r="24">
          <cell r="D24">
            <v>-93207.299999999988</v>
          </cell>
        </row>
        <row r="25">
          <cell r="D25">
            <v>-88404</v>
          </cell>
        </row>
      </sheetData>
      <sheetData sheetId="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bkam.ma/" TargetMode="External"/><Relationship Id="rId13" Type="http://schemas.openxmlformats.org/officeDocument/2006/relationships/hyperlink" Target="http://www.hcp.ma/" TargetMode="External"/><Relationship Id="rId18" Type="http://schemas.openxmlformats.org/officeDocument/2006/relationships/hyperlink" Target="http://www.casablanca-bourse.com/" TargetMode="External"/><Relationship Id="rId3" Type="http://schemas.openxmlformats.org/officeDocument/2006/relationships/hyperlink" Target="http://www.finances.gov.ma/" TargetMode="External"/><Relationship Id="rId7" Type="http://schemas.openxmlformats.org/officeDocument/2006/relationships/hyperlink" Target="http://www.bkam.ma/" TargetMode="External"/><Relationship Id="rId12" Type="http://schemas.openxmlformats.org/officeDocument/2006/relationships/hyperlink" Target="http://www.bkam.ma/" TargetMode="External"/><Relationship Id="rId17" Type="http://schemas.openxmlformats.org/officeDocument/2006/relationships/hyperlink" Target="http://www.oc.gvo.ma/" TargetMode="External"/><Relationship Id="rId2" Type="http://schemas.openxmlformats.org/officeDocument/2006/relationships/hyperlink" Target="http://www.finances.gov.ma/" TargetMode="External"/><Relationship Id="rId16" Type="http://schemas.openxmlformats.org/officeDocument/2006/relationships/hyperlink" Target="http://www.oc.gvo.ma/" TargetMode="External"/><Relationship Id="rId20" Type="http://schemas.openxmlformats.org/officeDocument/2006/relationships/drawing" Target="../drawings/drawing1.xml"/><Relationship Id="rId1" Type="http://schemas.openxmlformats.org/officeDocument/2006/relationships/hyperlink" Target="http://www.hcp.ma/" TargetMode="External"/><Relationship Id="rId6" Type="http://schemas.openxmlformats.org/officeDocument/2006/relationships/hyperlink" Target="http://www.finances.gov.ma/" TargetMode="External"/><Relationship Id="rId11" Type="http://schemas.openxmlformats.org/officeDocument/2006/relationships/hyperlink" Target="http://www.bkam.ma/" TargetMode="External"/><Relationship Id="rId5" Type="http://schemas.openxmlformats.org/officeDocument/2006/relationships/hyperlink" Target="http://www.finances.gov.ma/" TargetMode="External"/><Relationship Id="rId15" Type="http://schemas.openxmlformats.org/officeDocument/2006/relationships/hyperlink" Target="http://www.oc.gov.ma/" TargetMode="External"/><Relationship Id="rId10" Type="http://schemas.openxmlformats.org/officeDocument/2006/relationships/hyperlink" Target="http://www.bkam.ma/" TargetMode="External"/><Relationship Id="rId19" Type="http://schemas.openxmlformats.org/officeDocument/2006/relationships/printerSettings" Target="../printerSettings/printerSettings1.bin"/><Relationship Id="rId4" Type="http://schemas.openxmlformats.org/officeDocument/2006/relationships/hyperlink" Target="http://www.finances.gov.ma/" TargetMode="External"/><Relationship Id="rId9" Type="http://schemas.openxmlformats.org/officeDocument/2006/relationships/hyperlink" Target="http://www.bkam.ma/" TargetMode="External"/><Relationship Id="rId14" Type="http://schemas.openxmlformats.org/officeDocument/2006/relationships/hyperlink" Target="http://www.oc.gov.ma/" TargetMode="External"/></Relationships>
</file>

<file path=xl/worksheets/sheet1.xml><?xml version="1.0" encoding="utf-8"?>
<worksheet xmlns="http://schemas.openxmlformats.org/spreadsheetml/2006/main" xmlns:r="http://schemas.openxmlformats.org/officeDocument/2006/relationships">
  <dimension ref="A1:G268"/>
  <sheetViews>
    <sheetView tabSelected="1" workbookViewId="0">
      <selection activeCell="C273" sqref="C273"/>
    </sheetView>
  </sheetViews>
  <sheetFormatPr baseColWidth="10" defaultRowHeight="15"/>
  <cols>
    <col min="1" max="1" width="17.7109375" customWidth="1"/>
    <col min="7" max="7" width="67" customWidth="1"/>
  </cols>
  <sheetData>
    <row r="1" spans="1:7" ht="26.25">
      <c r="A1" s="152" t="s">
        <v>36</v>
      </c>
      <c r="B1" s="152"/>
      <c r="C1" s="152"/>
      <c r="D1" s="152"/>
      <c r="E1" s="152"/>
      <c r="F1" s="152"/>
      <c r="G1" s="152"/>
    </row>
    <row r="2" spans="1:7">
      <c r="A2" s="153"/>
      <c r="B2" s="153"/>
      <c r="C2" s="153"/>
      <c r="D2" s="153"/>
      <c r="E2" s="153"/>
      <c r="F2" s="153"/>
      <c r="G2" s="153"/>
    </row>
    <row r="3" spans="1:7">
      <c r="A3" s="153"/>
      <c r="B3" s="153"/>
      <c r="C3" s="153"/>
      <c r="D3" s="153"/>
      <c r="E3" s="153"/>
      <c r="F3" s="153"/>
      <c r="G3" s="153"/>
    </row>
    <row r="4" spans="1:7">
      <c r="A4" s="153"/>
      <c r="B4" s="153"/>
      <c r="C4" s="153"/>
      <c r="D4" s="153"/>
      <c r="E4" s="153"/>
      <c r="F4" s="153"/>
      <c r="G4" s="153"/>
    </row>
    <row r="5" spans="1:7">
      <c r="A5" s="153"/>
      <c r="B5" s="153"/>
      <c r="C5" s="153"/>
      <c r="D5" s="153"/>
      <c r="E5" s="153"/>
      <c r="F5" s="153"/>
      <c r="G5" s="154" t="s">
        <v>34</v>
      </c>
    </row>
    <row r="6" spans="1:7">
      <c r="A6" s="153"/>
      <c r="B6" s="153"/>
      <c r="C6" s="153"/>
      <c r="D6" s="153"/>
      <c r="E6" s="153"/>
      <c r="F6" s="153"/>
      <c r="G6" s="154" t="s">
        <v>35</v>
      </c>
    </row>
    <row r="7" spans="1:7">
      <c r="A7" s="153"/>
      <c r="B7" s="153"/>
      <c r="C7" s="153"/>
      <c r="D7" s="153"/>
      <c r="E7" s="153"/>
      <c r="F7" s="153"/>
      <c r="G7" s="153"/>
    </row>
    <row r="8" spans="1:7">
      <c r="A8" s="153"/>
      <c r="B8" s="153"/>
      <c r="C8" s="155"/>
      <c r="D8" s="153"/>
      <c r="E8" s="153"/>
      <c r="F8" s="153"/>
      <c r="G8" s="153"/>
    </row>
    <row r="9" spans="1:7">
      <c r="A9" s="153"/>
      <c r="B9" s="153"/>
      <c r="C9" s="155"/>
      <c r="D9" s="153"/>
      <c r="E9" s="153"/>
      <c r="F9" s="153"/>
      <c r="G9" s="153"/>
    </row>
    <row r="10" spans="1:7">
      <c r="A10" s="153"/>
      <c r="B10" s="153"/>
      <c r="C10" s="155"/>
      <c r="D10" s="153"/>
      <c r="E10" s="153"/>
      <c r="F10" s="153"/>
      <c r="G10" s="153"/>
    </row>
    <row r="11" spans="1:7">
      <c r="A11" s="153"/>
      <c r="B11" s="153"/>
      <c r="C11" s="156" t="s">
        <v>23</v>
      </c>
      <c r="D11" s="156"/>
      <c r="E11" s="153"/>
      <c r="F11" s="153"/>
      <c r="G11" s="153"/>
    </row>
    <row r="12" spans="1:7">
      <c r="A12" s="157" t="s">
        <v>47</v>
      </c>
      <c r="B12" s="157"/>
      <c r="C12" s="157"/>
      <c r="D12" s="157"/>
      <c r="E12" s="157"/>
      <c r="F12" s="157"/>
      <c r="G12" s="157"/>
    </row>
    <row r="13" spans="1:7" ht="15.75">
      <c r="A13" s="158" t="s">
        <v>24</v>
      </c>
      <c r="B13" s="153"/>
      <c r="C13" s="155"/>
      <c r="D13" s="159"/>
      <c r="E13" s="153"/>
      <c r="F13" s="153"/>
      <c r="G13" s="153"/>
    </row>
    <row r="14" spans="1:7">
      <c r="A14" s="153"/>
      <c r="B14" s="153"/>
      <c r="C14" s="155"/>
      <c r="D14" s="159"/>
      <c r="E14" s="153"/>
      <c r="F14" s="153"/>
      <c r="G14" s="153"/>
    </row>
    <row r="15" spans="1:7" ht="26.25">
      <c r="A15" s="153"/>
      <c r="B15" s="160" t="s">
        <v>48</v>
      </c>
      <c r="C15" s="160" t="s">
        <v>49</v>
      </c>
      <c r="D15" s="160" t="s">
        <v>50</v>
      </c>
      <c r="E15" s="160" t="s">
        <v>51</v>
      </c>
      <c r="F15" s="160" t="s">
        <v>52</v>
      </c>
      <c r="G15" s="160" t="s">
        <v>25</v>
      </c>
    </row>
    <row r="16" spans="1:7">
      <c r="A16" s="161"/>
      <c r="B16" s="153"/>
      <c r="C16" s="155"/>
      <c r="D16" s="153"/>
      <c r="E16" s="153"/>
      <c r="F16" s="153"/>
      <c r="G16" s="153"/>
    </row>
    <row r="17" spans="1:7">
      <c r="A17" s="162"/>
      <c r="B17" s="163"/>
      <c r="C17" s="164"/>
      <c r="D17" s="164"/>
      <c r="E17" s="164"/>
      <c r="F17" s="164"/>
      <c r="G17" s="165"/>
    </row>
    <row r="18" spans="1:7" ht="45">
      <c r="A18" s="166" t="s">
        <v>38</v>
      </c>
      <c r="B18" s="167" t="s">
        <v>39</v>
      </c>
      <c r="C18" s="167" t="s">
        <v>40</v>
      </c>
      <c r="D18" s="167" t="s">
        <v>41</v>
      </c>
      <c r="E18" s="167" t="s">
        <v>42</v>
      </c>
      <c r="F18" s="167" t="s">
        <v>43</v>
      </c>
      <c r="G18" s="168" t="s">
        <v>37</v>
      </c>
    </row>
    <row r="19" spans="1:7" ht="15.75">
      <c r="A19" s="1" t="s">
        <v>45</v>
      </c>
      <c r="B19" s="116"/>
      <c r="C19" s="116"/>
      <c r="D19" s="116"/>
      <c r="E19" s="116"/>
      <c r="F19" s="116"/>
      <c r="G19" s="169"/>
    </row>
    <row r="20" spans="1:7" ht="31.5">
      <c r="A20" s="12" t="s">
        <v>46</v>
      </c>
      <c r="B20" s="170" t="s">
        <v>1</v>
      </c>
      <c r="C20" s="171" t="s">
        <v>1</v>
      </c>
      <c r="D20" s="172"/>
      <c r="E20" s="173"/>
      <c r="F20" s="173"/>
      <c r="G20" s="40" t="s">
        <v>44</v>
      </c>
    </row>
    <row r="21" spans="1:7" ht="47.25">
      <c r="A21" s="12" t="s">
        <v>53</v>
      </c>
      <c r="B21" s="22" t="s">
        <v>0</v>
      </c>
      <c r="C21" s="22" t="s">
        <v>3</v>
      </c>
      <c r="D21" s="27">
        <v>178737</v>
      </c>
      <c r="E21" s="27">
        <v>173647</v>
      </c>
      <c r="F21" s="18">
        <f t="shared" ref="F21:F35" si="0">(D21/E21-1)*100</f>
        <v>2.9312340552960947</v>
      </c>
      <c r="G21" s="174"/>
    </row>
    <row r="22" spans="1:7" ht="15.75">
      <c r="A22" s="175" t="s">
        <v>26</v>
      </c>
      <c r="B22" s="7" t="s">
        <v>0</v>
      </c>
      <c r="C22" s="24" t="s">
        <v>3</v>
      </c>
      <c r="D22" s="21">
        <v>29656</v>
      </c>
      <c r="E22" s="21">
        <v>28167</v>
      </c>
      <c r="F22" s="10">
        <f t="shared" si="0"/>
        <v>5.2863279724500334</v>
      </c>
      <c r="G22" s="174"/>
    </row>
    <row r="23" spans="1:7" ht="15.75">
      <c r="A23" s="176" t="s">
        <v>54</v>
      </c>
      <c r="B23" s="7" t="s">
        <v>0</v>
      </c>
      <c r="C23" s="24" t="s">
        <v>3</v>
      </c>
      <c r="D23" s="21">
        <v>1047</v>
      </c>
      <c r="E23" s="21">
        <v>1091</v>
      </c>
      <c r="F23" s="10">
        <f t="shared" si="0"/>
        <v>-4.0329972502291422</v>
      </c>
      <c r="G23" s="174"/>
    </row>
    <row r="24" spans="1:7" ht="15.75">
      <c r="A24" s="176" t="s">
        <v>55</v>
      </c>
      <c r="B24" s="7" t="s">
        <v>0</v>
      </c>
      <c r="C24" s="24" t="s">
        <v>3</v>
      </c>
      <c r="D24" s="21">
        <v>3157</v>
      </c>
      <c r="E24" s="21">
        <v>3124</v>
      </c>
      <c r="F24" s="10">
        <f t="shared" si="0"/>
        <v>1.0563380281690238</v>
      </c>
      <c r="G24" s="174"/>
    </row>
    <row r="25" spans="1:7" ht="15.75">
      <c r="A25" s="176" t="s">
        <v>56</v>
      </c>
      <c r="B25" s="7" t="s">
        <v>0</v>
      </c>
      <c r="C25" s="24" t="s">
        <v>3</v>
      </c>
      <c r="D25" s="21">
        <v>21441</v>
      </c>
      <c r="E25" s="21">
        <v>22112</v>
      </c>
      <c r="F25" s="10">
        <f t="shared" si="0"/>
        <v>-3.0345513748191055</v>
      </c>
      <c r="G25" s="174"/>
    </row>
    <row r="26" spans="1:7" ht="15.75">
      <c r="A26" s="176" t="s">
        <v>57</v>
      </c>
      <c r="B26" s="7" t="s">
        <v>0</v>
      </c>
      <c r="C26" s="24" t="s">
        <v>3</v>
      </c>
      <c r="D26" s="21">
        <v>5756</v>
      </c>
      <c r="E26" s="21">
        <v>5554</v>
      </c>
      <c r="F26" s="10">
        <f t="shared" si="0"/>
        <v>3.6370183651422305</v>
      </c>
      <c r="G26" s="174"/>
    </row>
    <row r="27" spans="1:7" ht="15.75">
      <c r="A27" s="176" t="s">
        <v>58</v>
      </c>
      <c r="B27" s="7" t="s">
        <v>0</v>
      </c>
      <c r="C27" s="24" t="s">
        <v>3</v>
      </c>
      <c r="D27" s="21">
        <v>7839</v>
      </c>
      <c r="E27" s="21">
        <v>7761</v>
      </c>
      <c r="F27" s="10">
        <f t="shared" si="0"/>
        <v>1.0050251256281451</v>
      </c>
      <c r="G27" s="174"/>
    </row>
    <row r="28" spans="1:7" ht="15.75">
      <c r="A28" s="176" t="s">
        <v>59</v>
      </c>
      <c r="B28" s="7" t="s">
        <v>0</v>
      </c>
      <c r="C28" s="24" t="s">
        <v>3</v>
      </c>
      <c r="D28" s="21">
        <v>18780</v>
      </c>
      <c r="E28" s="21">
        <v>18502</v>
      </c>
      <c r="F28" s="10">
        <f t="shared" si="0"/>
        <v>1.5025402659172071</v>
      </c>
      <c r="G28" s="174"/>
    </row>
    <row r="29" spans="1:7" ht="15.75">
      <c r="A29" s="176" t="s">
        <v>60</v>
      </c>
      <c r="B29" s="7" t="s">
        <v>0</v>
      </c>
      <c r="C29" s="24" t="s">
        <v>3</v>
      </c>
      <c r="D29" s="21">
        <v>3104</v>
      </c>
      <c r="E29" s="21">
        <v>2991</v>
      </c>
      <c r="F29" s="10">
        <f t="shared" si="0"/>
        <v>3.7780006686726875</v>
      </c>
      <c r="G29" s="174"/>
    </row>
    <row r="30" spans="1:7" ht="15.75">
      <c r="A30" s="176" t="s">
        <v>27</v>
      </c>
      <c r="B30" s="7" t="s">
        <v>0</v>
      </c>
      <c r="C30" s="24" t="s">
        <v>3</v>
      </c>
      <c r="D30" s="21">
        <v>9039</v>
      </c>
      <c r="E30" s="21">
        <v>8788</v>
      </c>
      <c r="F30" s="10">
        <f t="shared" si="0"/>
        <v>2.8561675011379073</v>
      </c>
      <c r="G30" s="174"/>
    </row>
    <row r="31" spans="1:7" ht="15.75">
      <c r="A31" s="175" t="s">
        <v>61</v>
      </c>
      <c r="B31" s="7" t="s">
        <v>0</v>
      </c>
      <c r="C31" s="24" t="s">
        <v>3</v>
      </c>
      <c r="D31" s="21">
        <v>15119</v>
      </c>
      <c r="E31" s="21">
        <v>14553</v>
      </c>
      <c r="F31" s="10">
        <f t="shared" si="0"/>
        <v>3.8892324606610407</v>
      </c>
      <c r="G31" s="174"/>
    </row>
    <row r="32" spans="1:7" ht="15.75">
      <c r="A32" s="176" t="s">
        <v>62</v>
      </c>
      <c r="B32" s="7" t="s">
        <v>0</v>
      </c>
      <c r="C32" s="24" t="s">
        <v>3</v>
      </c>
      <c r="D32" s="21">
        <v>9208</v>
      </c>
      <c r="E32" s="21">
        <v>8886</v>
      </c>
      <c r="F32" s="10">
        <f t="shared" si="0"/>
        <v>3.6236776952509597</v>
      </c>
      <c r="G32" s="174"/>
    </row>
    <row r="33" spans="1:7" ht="15.75">
      <c r="A33" s="176" t="s">
        <v>63</v>
      </c>
      <c r="B33" s="7" t="s">
        <v>0</v>
      </c>
      <c r="C33" s="24" t="s">
        <v>3</v>
      </c>
      <c r="D33" s="21">
        <v>18744</v>
      </c>
      <c r="E33" s="21">
        <v>18467</v>
      </c>
      <c r="F33" s="10">
        <f t="shared" si="0"/>
        <v>1.4999729246764515</v>
      </c>
      <c r="G33" s="174"/>
    </row>
    <row r="34" spans="1:7" ht="15.75">
      <c r="A34" s="175" t="s">
        <v>64</v>
      </c>
      <c r="B34" s="7" t="s">
        <v>0</v>
      </c>
      <c r="C34" s="24" t="s">
        <v>3</v>
      </c>
      <c r="D34" s="21">
        <v>14688</v>
      </c>
      <c r="E34" s="21">
        <v>14604</v>
      </c>
      <c r="F34" s="10">
        <f t="shared" si="0"/>
        <v>0.57518488085455122</v>
      </c>
      <c r="G34" s="174"/>
    </row>
    <row r="35" spans="1:7" ht="15.75">
      <c r="A35" s="175" t="s">
        <v>65</v>
      </c>
      <c r="B35" s="7" t="s">
        <v>0</v>
      </c>
      <c r="C35" s="24" t="s">
        <v>3</v>
      </c>
      <c r="D35" s="21">
        <v>14585</v>
      </c>
      <c r="E35" s="21">
        <v>14522</v>
      </c>
      <c r="F35" s="10">
        <f t="shared" si="0"/>
        <v>0.43382454207410159</v>
      </c>
      <c r="G35" s="174"/>
    </row>
    <row r="36" spans="1:7" ht="15.75">
      <c r="A36" s="176"/>
      <c r="B36" s="7"/>
      <c r="C36" s="24"/>
      <c r="D36" s="21"/>
      <c r="E36" s="21"/>
      <c r="F36" s="10"/>
      <c r="G36" s="174"/>
    </row>
    <row r="37" spans="1:7" ht="31.5">
      <c r="A37" s="12" t="s">
        <v>66</v>
      </c>
      <c r="B37" s="22" t="s">
        <v>0</v>
      </c>
      <c r="C37" s="22" t="s">
        <v>3</v>
      </c>
      <c r="D37" s="177">
        <v>219230</v>
      </c>
      <c r="E37" s="177">
        <v>214866</v>
      </c>
      <c r="F37" s="18">
        <f t="shared" ref="F37:F51" si="1">(D37/E37-1)*100</f>
        <v>2.0310332951700039</v>
      </c>
      <c r="G37" s="178"/>
    </row>
    <row r="38" spans="1:7" ht="15.75">
      <c r="A38" s="175" t="s">
        <v>26</v>
      </c>
      <c r="B38" s="7" t="s">
        <v>0</v>
      </c>
      <c r="C38" s="24" t="s">
        <v>3</v>
      </c>
      <c r="D38" s="21">
        <v>32217</v>
      </c>
      <c r="E38" s="21">
        <v>30215</v>
      </c>
      <c r="F38" s="10">
        <f t="shared" si="1"/>
        <v>6.6258480886976612</v>
      </c>
      <c r="G38" s="174"/>
    </row>
    <row r="39" spans="1:7" ht="15.75">
      <c r="A39" s="176" t="s">
        <v>54</v>
      </c>
      <c r="B39" s="7" t="s">
        <v>0</v>
      </c>
      <c r="C39" s="24" t="s">
        <v>3</v>
      </c>
      <c r="D39" s="21">
        <v>2125</v>
      </c>
      <c r="E39" s="21">
        <v>2254</v>
      </c>
      <c r="F39" s="10">
        <f t="shared" si="1"/>
        <v>-5.7231588287488862</v>
      </c>
      <c r="G39" s="174"/>
    </row>
    <row r="40" spans="1:7" ht="15.75">
      <c r="A40" s="175" t="s">
        <v>55</v>
      </c>
      <c r="B40" s="7" t="s">
        <v>0</v>
      </c>
      <c r="C40" s="24" t="s">
        <v>3</v>
      </c>
      <c r="D40" s="21">
        <v>8207</v>
      </c>
      <c r="E40" s="21">
        <v>8942</v>
      </c>
      <c r="F40" s="10">
        <f t="shared" si="1"/>
        <v>-8.2196376649519181</v>
      </c>
      <c r="G40" s="174"/>
    </row>
    <row r="41" spans="1:7" ht="15.75">
      <c r="A41" s="175" t="s">
        <v>56</v>
      </c>
      <c r="B41" s="7" t="s">
        <v>0</v>
      </c>
      <c r="C41" s="24" t="s">
        <v>3</v>
      </c>
      <c r="D41" s="21">
        <v>30612</v>
      </c>
      <c r="E41" s="21">
        <v>31100</v>
      </c>
      <c r="F41" s="10">
        <f t="shared" si="1"/>
        <v>-1.5691318327974324</v>
      </c>
      <c r="G41" s="174"/>
    </row>
    <row r="42" spans="1:7" ht="15.75">
      <c r="A42" s="175" t="s">
        <v>57</v>
      </c>
      <c r="B42" s="7" t="s">
        <v>0</v>
      </c>
      <c r="C42" s="24" t="s">
        <v>3</v>
      </c>
      <c r="D42" s="21">
        <v>4980</v>
      </c>
      <c r="E42" s="21">
        <v>4806</v>
      </c>
      <c r="F42" s="10">
        <f t="shared" si="1"/>
        <v>3.6204744069912698</v>
      </c>
      <c r="G42" s="174"/>
    </row>
    <row r="43" spans="1:7" ht="15.75">
      <c r="A43" s="175" t="s">
        <v>58</v>
      </c>
      <c r="B43" s="7" t="s">
        <v>0</v>
      </c>
      <c r="C43" s="24" t="s">
        <v>3</v>
      </c>
      <c r="D43" s="21">
        <v>12174</v>
      </c>
      <c r="E43" s="21">
        <v>12481</v>
      </c>
      <c r="F43" s="10">
        <f t="shared" si="1"/>
        <v>-2.4597388029805267</v>
      </c>
      <c r="G43" s="174"/>
    </row>
    <row r="44" spans="1:7" ht="15.75">
      <c r="A44" s="175" t="s">
        <v>59</v>
      </c>
      <c r="B44" s="7" t="s">
        <v>0</v>
      </c>
      <c r="C44" s="24" t="s">
        <v>3</v>
      </c>
      <c r="D44" s="21">
        <v>21380</v>
      </c>
      <c r="E44" s="21">
        <v>20542</v>
      </c>
      <c r="F44" s="10">
        <f t="shared" si="1"/>
        <v>4.0794469866614724</v>
      </c>
      <c r="G44" s="174"/>
    </row>
    <row r="45" spans="1:7" ht="15.75">
      <c r="A45" s="175" t="s">
        <v>60</v>
      </c>
      <c r="B45" s="7" t="s">
        <v>0</v>
      </c>
      <c r="C45" s="24" t="s">
        <v>3</v>
      </c>
      <c r="D45" s="21">
        <v>5333</v>
      </c>
      <c r="E45" s="21">
        <v>5055</v>
      </c>
      <c r="F45" s="10">
        <f t="shared" si="1"/>
        <v>5.4995054401582699</v>
      </c>
      <c r="G45" s="174"/>
    </row>
    <row r="46" spans="1:7" ht="15.75">
      <c r="A46" s="175" t="s">
        <v>27</v>
      </c>
      <c r="B46" s="7" t="s">
        <v>0</v>
      </c>
      <c r="C46" s="24" t="s">
        <v>3</v>
      </c>
      <c r="D46" s="21">
        <v>8001</v>
      </c>
      <c r="E46" s="21">
        <v>7929</v>
      </c>
      <c r="F46" s="10">
        <f t="shared" si="1"/>
        <v>0.90805902383654935</v>
      </c>
      <c r="G46" s="174"/>
    </row>
    <row r="47" spans="1:7" ht="15.75">
      <c r="A47" s="175" t="s">
        <v>61</v>
      </c>
      <c r="B47" s="7" t="s">
        <v>0</v>
      </c>
      <c r="C47" s="24" t="s">
        <v>3</v>
      </c>
      <c r="D47" s="21">
        <v>4918</v>
      </c>
      <c r="E47" s="21">
        <v>5442</v>
      </c>
      <c r="F47" s="10">
        <f t="shared" si="1"/>
        <v>-9.628812936420438</v>
      </c>
      <c r="G47" s="11"/>
    </row>
    <row r="48" spans="1:7" ht="15.75">
      <c r="A48" s="175" t="s">
        <v>67</v>
      </c>
      <c r="B48" s="7" t="s">
        <v>0</v>
      </c>
      <c r="C48" s="24" t="s">
        <v>3</v>
      </c>
      <c r="D48" s="21">
        <v>11998</v>
      </c>
      <c r="E48" s="21">
        <v>11215</v>
      </c>
      <c r="F48" s="10">
        <f t="shared" si="1"/>
        <v>6.9817209094962029</v>
      </c>
      <c r="G48" s="11"/>
    </row>
    <row r="49" spans="1:7" ht="15.75">
      <c r="A49" s="175" t="s">
        <v>68</v>
      </c>
      <c r="B49" s="7" t="s">
        <v>0</v>
      </c>
      <c r="C49" s="24" t="s">
        <v>3</v>
      </c>
      <c r="D49" s="21">
        <v>28825</v>
      </c>
      <c r="E49" s="21">
        <v>28463</v>
      </c>
      <c r="F49" s="10">
        <f t="shared" si="1"/>
        <v>1.2718265818782326</v>
      </c>
      <c r="G49" s="11"/>
    </row>
    <row r="50" spans="1:7" ht="15.75">
      <c r="A50" s="175" t="s">
        <v>69</v>
      </c>
      <c r="B50" s="7" t="s">
        <v>0</v>
      </c>
      <c r="C50" s="24" t="s">
        <v>3</v>
      </c>
      <c r="D50" s="21">
        <v>19756</v>
      </c>
      <c r="E50" s="21">
        <v>19294</v>
      </c>
      <c r="F50" s="10">
        <f t="shared" si="1"/>
        <v>2.3945267958950911</v>
      </c>
      <c r="G50" s="11"/>
    </row>
    <row r="51" spans="1:7" ht="15.75">
      <c r="A51" s="175" t="s">
        <v>65</v>
      </c>
      <c r="B51" s="7" t="s">
        <v>0</v>
      </c>
      <c r="C51" s="24" t="s">
        <v>3</v>
      </c>
      <c r="D51" s="21">
        <v>20455</v>
      </c>
      <c r="E51" s="21">
        <v>20350</v>
      </c>
      <c r="F51" s="10">
        <f t="shared" si="1"/>
        <v>0.51597051597052079</v>
      </c>
      <c r="G51" s="11"/>
    </row>
    <row r="52" spans="1:7" ht="15.75">
      <c r="A52" s="176"/>
      <c r="B52" s="7"/>
      <c r="C52" s="24"/>
      <c r="D52" s="21"/>
      <c r="E52" s="21"/>
      <c r="F52" s="10"/>
      <c r="G52" s="11"/>
    </row>
    <row r="53" spans="1:7" ht="31.5">
      <c r="A53" s="12" t="s">
        <v>70</v>
      </c>
      <c r="B53" s="22" t="s">
        <v>1</v>
      </c>
      <c r="C53" s="22" t="s">
        <v>1</v>
      </c>
      <c r="D53" s="66"/>
      <c r="E53" s="66"/>
      <c r="F53" s="66"/>
      <c r="G53" s="174"/>
    </row>
    <row r="54" spans="1:7" ht="78.75">
      <c r="A54" s="12" t="s">
        <v>71</v>
      </c>
      <c r="B54" s="15" t="s">
        <v>28</v>
      </c>
      <c r="C54" s="22" t="s">
        <v>3</v>
      </c>
      <c r="D54" s="179">
        <v>171.8</v>
      </c>
      <c r="E54" s="179">
        <v>160.1</v>
      </c>
      <c r="F54" s="18">
        <f>(D54/E54-1)*100</f>
        <v>7.3079325421611552</v>
      </c>
      <c r="G54" s="11"/>
    </row>
    <row r="55" spans="1:7" ht="31.5">
      <c r="A55" s="12" t="s">
        <v>72</v>
      </c>
      <c r="B55" s="22" t="s">
        <v>1</v>
      </c>
      <c r="C55" s="24" t="s">
        <v>1</v>
      </c>
      <c r="D55" s="66"/>
      <c r="E55" s="66"/>
      <c r="F55" s="66"/>
      <c r="G55" s="174"/>
    </row>
    <row r="56" spans="1:7" ht="47.25">
      <c r="A56" s="5" t="s">
        <v>73</v>
      </c>
      <c r="B56" s="7" t="s">
        <v>74</v>
      </c>
      <c r="C56" s="24" t="s">
        <v>29</v>
      </c>
      <c r="D56" s="180">
        <v>10851</v>
      </c>
      <c r="E56" s="180">
        <v>10397</v>
      </c>
      <c r="F56" s="10">
        <f>(D56/E56-1)*100</f>
        <v>4.3666442242954684</v>
      </c>
      <c r="G56" s="11"/>
    </row>
    <row r="57" spans="1:7" ht="31.5">
      <c r="A57" s="12" t="s">
        <v>75</v>
      </c>
      <c r="B57" s="22" t="s">
        <v>30</v>
      </c>
      <c r="C57" s="22" t="s">
        <v>29</v>
      </c>
      <c r="D57" s="181">
        <v>8.7999999999999995E-2</v>
      </c>
      <c r="E57" s="181">
        <v>9.4E-2</v>
      </c>
      <c r="F57" s="18"/>
      <c r="G57" s="11"/>
    </row>
    <row r="58" spans="1:7" ht="15.75">
      <c r="A58" s="5" t="s">
        <v>76</v>
      </c>
      <c r="B58" s="7" t="s">
        <v>31</v>
      </c>
      <c r="C58" s="24" t="s">
        <v>29</v>
      </c>
      <c r="D58" s="182">
        <v>134.6</v>
      </c>
      <c r="E58" s="182">
        <v>130.5</v>
      </c>
      <c r="F58" s="10">
        <f>(D58/E58-1)*100</f>
        <v>3.1417624521072662</v>
      </c>
      <c r="G58" s="11"/>
    </row>
    <row r="59" spans="1:7" ht="15.75">
      <c r="A59" s="12" t="s">
        <v>77</v>
      </c>
      <c r="B59" s="24" t="s">
        <v>1</v>
      </c>
      <c r="C59" s="24" t="s">
        <v>1</v>
      </c>
      <c r="D59" s="183"/>
      <c r="E59" s="183"/>
      <c r="F59" s="183"/>
      <c r="G59" s="11"/>
    </row>
    <row r="60" spans="1:7" ht="31.5">
      <c r="A60" s="12" t="s">
        <v>78</v>
      </c>
      <c r="B60" s="22" t="s">
        <v>32</v>
      </c>
      <c r="C60" s="16">
        <v>41516</v>
      </c>
      <c r="D60" s="179">
        <v>113.6</v>
      </c>
      <c r="E60" s="179">
        <v>112.5</v>
      </c>
      <c r="F60" s="18">
        <f>(D60/E60-1)*100</f>
        <v>0.97777777777776631</v>
      </c>
      <c r="G60" s="11"/>
    </row>
    <row r="61" spans="1:7" ht="63">
      <c r="A61" s="12" t="s">
        <v>79</v>
      </c>
      <c r="B61" s="22" t="s">
        <v>33</v>
      </c>
      <c r="C61" s="16">
        <v>41516</v>
      </c>
      <c r="D61" s="179">
        <v>162</v>
      </c>
      <c r="E61" s="179">
        <v>160.6</v>
      </c>
      <c r="F61" s="18">
        <f>(D61/E61-1)*100</f>
        <v>0.87173100871731357</v>
      </c>
      <c r="G61" s="11"/>
    </row>
    <row r="62" spans="1:7" ht="15.75">
      <c r="A62" s="184"/>
      <c r="B62" s="185"/>
      <c r="C62" s="186"/>
      <c r="D62" s="183"/>
      <c r="E62" s="183"/>
      <c r="F62" s="183"/>
      <c r="G62" s="11"/>
    </row>
    <row r="63" spans="1:7" ht="15.75">
      <c r="A63" s="1" t="s">
        <v>80</v>
      </c>
      <c r="B63" s="2"/>
      <c r="C63" s="2"/>
      <c r="D63" s="2"/>
      <c r="E63" s="2"/>
      <c r="F63" s="2"/>
      <c r="G63" s="3"/>
    </row>
    <row r="64" spans="1:7" ht="47.25">
      <c r="A64" s="4" t="s">
        <v>81</v>
      </c>
      <c r="B64" s="5"/>
      <c r="C64" s="5"/>
      <c r="D64" s="5"/>
      <c r="E64" s="5"/>
      <c r="F64" s="5"/>
      <c r="G64" s="6" t="s">
        <v>82</v>
      </c>
    </row>
    <row r="65" spans="1:7" ht="15.75">
      <c r="A65" s="5" t="s">
        <v>83</v>
      </c>
      <c r="B65" s="7" t="s">
        <v>0</v>
      </c>
      <c r="C65" s="8">
        <v>2011</v>
      </c>
      <c r="D65" s="9">
        <v>272971.25402896589</v>
      </c>
      <c r="E65" s="9">
        <v>255028.47780782104</v>
      </c>
      <c r="F65" s="10">
        <f t="shared" ref="F65:F72" si="2">(D65/E65-1)*100</f>
        <v>7.0355971126745187</v>
      </c>
      <c r="G65" s="11"/>
    </row>
    <row r="66" spans="1:7" ht="15.75">
      <c r="A66" s="5" t="s">
        <v>84</v>
      </c>
      <c r="B66" s="7" t="s">
        <v>0</v>
      </c>
      <c r="C66" s="8">
        <v>2011</v>
      </c>
      <c r="D66" s="9">
        <v>246125.96546223515</v>
      </c>
      <c r="E66" s="9">
        <v>209617.57523866315</v>
      </c>
      <c r="F66" s="10">
        <f t="shared" si="2"/>
        <v>17.4166646961758</v>
      </c>
      <c r="G66" s="11"/>
    </row>
    <row r="67" spans="1:7" ht="47.25">
      <c r="A67" s="5" t="s">
        <v>85</v>
      </c>
      <c r="B67" s="7" t="s">
        <v>0</v>
      </c>
      <c r="C67" s="8">
        <v>2011</v>
      </c>
      <c r="D67" s="9">
        <v>-35219.222077991479</v>
      </c>
      <c r="E67" s="9">
        <v>-12499.707339175446</v>
      </c>
      <c r="F67" s="10"/>
      <c r="G67" s="11"/>
    </row>
    <row r="68" spans="1:7" ht="15.75">
      <c r="A68" s="5" t="s">
        <v>86</v>
      </c>
      <c r="B68" s="7" t="s">
        <v>0</v>
      </c>
      <c r="C68" s="8">
        <v>2011</v>
      </c>
      <c r="D68" s="9">
        <v>-25368.221077991475</v>
      </c>
      <c r="E68" s="9">
        <v>-5613.7073391754502</v>
      </c>
      <c r="F68" s="10">
        <f t="shared" si="2"/>
        <v>351.89781984106065</v>
      </c>
      <c r="G68" s="11"/>
    </row>
    <row r="69" spans="1:7" ht="15.75">
      <c r="A69" s="5" t="s">
        <v>87</v>
      </c>
      <c r="B69" s="7" t="s">
        <v>0</v>
      </c>
      <c r="C69" s="8">
        <v>2011</v>
      </c>
      <c r="D69" s="9">
        <v>18733.221077991475</v>
      </c>
      <c r="E69" s="9">
        <v>-9524.2926608245543</v>
      </c>
      <c r="F69" s="10">
        <f t="shared" si="2"/>
        <v>-296.6888434145373</v>
      </c>
      <c r="G69" s="11"/>
    </row>
    <row r="70" spans="1:7" ht="15.75">
      <c r="A70" s="5" t="s">
        <v>88</v>
      </c>
      <c r="B70" s="7"/>
      <c r="C70" s="8"/>
      <c r="D70" s="9"/>
      <c r="E70" s="9"/>
      <c r="F70" s="10"/>
      <c r="G70" s="11"/>
    </row>
    <row r="71" spans="1:7" ht="15.75">
      <c r="A71" s="5" t="s">
        <v>89</v>
      </c>
      <c r="B71" s="7"/>
      <c r="C71" s="8"/>
      <c r="D71" s="9"/>
      <c r="E71" s="9"/>
      <c r="F71" s="10"/>
      <c r="G71" s="11"/>
    </row>
    <row r="72" spans="1:7" ht="15.75">
      <c r="A72" s="5" t="s">
        <v>90</v>
      </c>
      <c r="B72" s="7" t="s">
        <v>0</v>
      </c>
      <c r="C72" s="8">
        <v>2011</v>
      </c>
      <c r="D72" s="9">
        <v>6635</v>
      </c>
      <c r="E72" s="9">
        <v>15138</v>
      </c>
      <c r="F72" s="10">
        <f t="shared" si="2"/>
        <v>-56.169903553970137</v>
      </c>
      <c r="G72" s="11"/>
    </row>
    <row r="73" spans="1:7" ht="94.5">
      <c r="A73" s="12" t="s">
        <v>91</v>
      </c>
      <c r="B73" s="13" t="s">
        <v>1</v>
      </c>
      <c r="C73" s="13" t="s">
        <v>1</v>
      </c>
      <c r="D73" s="10"/>
      <c r="E73" s="10"/>
      <c r="F73" s="14"/>
      <c r="G73" s="6" t="s">
        <v>82</v>
      </c>
    </row>
    <row r="74" spans="1:7" ht="31.5">
      <c r="A74" s="12" t="s">
        <v>92</v>
      </c>
      <c r="B74" s="15" t="s">
        <v>0</v>
      </c>
      <c r="C74" s="16">
        <v>41516</v>
      </c>
      <c r="D74" s="17">
        <v>130601</v>
      </c>
      <c r="E74" s="17">
        <v>129917</v>
      </c>
      <c r="F74" s="18">
        <f t="shared" ref="F74:F77" si="3">(D74/E74-1)*100</f>
        <v>0.52648998976270178</v>
      </c>
      <c r="G74" s="11"/>
    </row>
    <row r="75" spans="1:7" ht="31.5">
      <c r="A75" s="12" t="s">
        <v>93</v>
      </c>
      <c r="B75" s="15" t="s">
        <v>0</v>
      </c>
      <c r="C75" s="16">
        <v>41516</v>
      </c>
      <c r="D75" s="17">
        <v>143033</v>
      </c>
      <c r="E75" s="17">
        <v>140535</v>
      </c>
      <c r="F75" s="18">
        <f t="shared" si="3"/>
        <v>1.7774931511723047</v>
      </c>
      <c r="G75" s="11"/>
    </row>
    <row r="76" spans="1:7" ht="47.25">
      <c r="A76" s="5" t="s">
        <v>94</v>
      </c>
      <c r="B76" s="7" t="s">
        <v>0</v>
      </c>
      <c r="C76" s="19">
        <v>41516</v>
      </c>
      <c r="D76" s="9">
        <v>13616</v>
      </c>
      <c r="E76" s="9">
        <v>11447</v>
      </c>
      <c r="F76" s="10">
        <f t="shared" si="3"/>
        <v>18.94819603389535</v>
      </c>
      <c r="G76" s="11"/>
    </row>
    <row r="77" spans="1:7" ht="31.5">
      <c r="A77" s="5" t="s">
        <v>95</v>
      </c>
      <c r="B77" s="7" t="s">
        <v>0</v>
      </c>
      <c r="C77" s="19">
        <v>41516</v>
      </c>
      <c r="D77" s="9">
        <v>2105</v>
      </c>
      <c r="E77" s="9">
        <v>2184</v>
      </c>
      <c r="F77" s="10">
        <f t="shared" si="3"/>
        <v>-3.6172161172161155</v>
      </c>
      <c r="G77" s="11"/>
    </row>
    <row r="78" spans="1:7" ht="47.25">
      <c r="A78" s="5" t="s">
        <v>96</v>
      </c>
      <c r="B78" s="7" t="s">
        <v>0</v>
      </c>
      <c r="C78" s="19">
        <v>41516</v>
      </c>
      <c r="D78" s="9">
        <v>-39418</v>
      </c>
      <c r="E78" s="9">
        <v>-34249</v>
      </c>
      <c r="F78" s="10"/>
      <c r="G78" s="11"/>
    </row>
    <row r="79" spans="1:7" ht="31.5">
      <c r="A79" s="5" t="s">
        <v>97</v>
      </c>
      <c r="B79" s="7" t="s">
        <v>0</v>
      </c>
      <c r="C79" s="19">
        <v>41516</v>
      </c>
      <c r="D79" s="9">
        <v>40538</v>
      </c>
      <c r="E79" s="9">
        <v>42589</v>
      </c>
      <c r="F79" s="10"/>
      <c r="G79" s="20"/>
    </row>
    <row r="80" spans="1:7" ht="15.75">
      <c r="A80" s="5" t="s">
        <v>98</v>
      </c>
      <c r="B80" s="7"/>
      <c r="C80" s="19"/>
      <c r="D80" s="9"/>
      <c r="E80" s="9"/>
      <c r="F80" s="10"/>
      <c r="G80" s="20"/>
    </row>
    <row r="81" spans="1:7" ht="15.75">
      <c r="A81" s="5" t="s">
        <v>99</v>
      </c>
      <c r="B81" s="7"/>
      <c r="C81" s="19"/>
      <c r="D81" s="9"/>
      <c r="E81" s="9"/>
      <c r="F81" s="10"/>
      <c r="G81" s="20"/>
    </row>
    <row r="82" spans="1:7" ht="31.5">
      <c r="A82" s="5" t="s">
        <v>100</v>
      </c>
      <c r="B82" s="7" t="s">
        <v>0</v>
      </c>
      <c r="C82" s="19">
        <v>41516</v>
      </c>
      <c r="D82" s="9">
        <v>7667</v>
      </c>
      <c r="E82" s="9">
        <v>-1819</v>
      </c>
      <c r="F82" s="10"/>
      <c r="G82" s="20" t="s">
        <v>2</v>
      </c>
    </row>
    <row r="83" spans="1:7" ht="63">
      <c r="A83" s="4" t="s">
        <v>101</v>
      </c>
      <c r="B83" s="13" t="s">
        <v>1</v>
      </c>
      <c r="C83" s="13" t="s">
        <v>1</v>
      </c>
      <c r="D83" s="21"/>
      <c r="E83" s="21"/>
      <c r="F83" s="14"/>
      <c r="G83" s="6" t="s">
        <v>82</v>
      </c>
    </row>
    <row r="84" spans="1:7" ht="47.25">
      <c r="A84" s="12" t="s">
        <v>102</v>
      </c>
      <c r="B84" s="13" t="s">
        <v>1</v>
      </c>
      <c r="C84" s="13" t="s">
        <v>1</v>
      </c>
      <c r="D84" s="21"/>
      <c r="E84" s="21"/>
      <c r="F84" s="14"/>
      <c r="G84" s="20"/>
    </row>
    <row r="85" spans="1:7" ht="31.5">
      <c r="A85" s="12" t="s">
        <v>103</v>
      </c>
      <c r="B85" s="15" t="s">
        <v>0</v>
      </c>
      <c r="C85" s="22" t="s">
        <v>3</v>
      </c>
      <c r="D85" s="23">
        <v>406999.99897598295</v>
      </c>
      <c r="E85" s="23">
        <v>396407.36679952597</v>
      </c>
      <c r="F85" s="18">
        <f>(D85/E85-1)*100</f>
        <v>2.6721582552763135</v>
      </c>
      <c r="G85" s="20"/>
    </row>
    <row r="86" spans="1:7" ht="31.5">
      <c r="A86" s="5" t="s">
        <v>104</v>
      </c>
      <c r="B86" s="7" t="s">
        <v>0</v>
      </c>
      <c r="C86" s="24" t="s">
        <v>3</v>
      </c>
      <c r="D86" s="25">
        <v>97914.306405291994</v>
      </c>
      <c r="E86" s="25">
        <v>83507.507005291991</v>
      </c>
      <c r="F86" s="26">
        <f>(D86/E86-1)*100</f>
        <v>17.252100938765924</v>
      </c>
      <c r="G86" s="20"/>
    </row>
    <row r="87" spans="1:7" ht="47.25">
      <c r="A87" s="5" t="s">
        <v>105</v>
      </c>
      <c r="B87" s="7" t="s">
        <v>0</v>
      </c>
      <c r="C87" s="24" t="s">
        <v>3</v>
      </c>
      <c r="D87" s="25">
        <v>309085.69257069094</v>
      </c>
      <c r="E87" s="25">
        <v>312899.85979423398</v>
      </c>
      <c r="F87" s="26">
        <f>(D87/E87-1)*100</f>
        <v>-1.2189737720084914</v>
      </c>
      <c r="G87" s="20"/>
    </row>
    <row r="88" spans="1:7" ht="47.25">
      <c r="A88" s="12" t="s">
        <v>106</v>
      </c>
      <c r="B88" s="15" t="s">
        <v>0</v>
      </c>
      <c r="C88" s="22" t="s">
        <v>3</v>
      </c>
      <c r="D88" s="27">
        <v>122502.3</v>
      </c>
      <c r="E88" s="27">
        <v>115351.3</v>
      </c>
      <c r="F88" s="18">
        <f>(D88/E88-1)*100</f>
        <v>6.1993232846097035</v>
      </c>
      <c r="G88" s="28"/>
    </row>
    <row r="89" spans="1:7" ht="15.75">
      <c r="A89" s="5" t="s">
        <v>107</v>
      </c>
      <c r="B89" s="7" t="s">
        <v>0</v>
      </c>
      <c r="C89" s="24" t="s">
        <v>3</v>
      </c>
      <c r="D89" s="29">
        <v>0</v>
      </c>
      <c r="E89" s="29">
        <v>0</v>
      </c>
      <c r="F89" s="18"/>
      <c r="G89" s="28"/>
    </row>
    <row r="90" spans="1:7" ht="31.5">
      <c r="A90" s="5" t="s">
        <v>108</v>
      </c>
      <c r="B90" s="7" t="s">
        <v>0</v>
      </c>
      <c r="C90" s="24" t="s">
        <v>3</v>
      </c>
      <c r="D90" s="29">
        <v>122502.3</v>
      </c>
      <c r="E90" s="29">
        <v>115351.3</v>
      </c>
      <c r="F90" s="10">
        <f>(D90/E90-1)*100</f>
        <v>6.1993232846097035</v>
      </c>
      <c r="G90" s="28"/>
    </row>
    <row r="91" spans="1:7" ht="47.25">
      <c r="A91" s="12" t="s">
        <v>109</v>
      </c>
      <c r="B91" s="15" t="s">
        <v>0</v>
      </c>
      <c r="C91" s="22" t="s">
        <v>3</v>
      </c>
      <c r="D91" s="27">
        <f>SUM(D85:D90)</f>
        <v>1059004.5979519659</v>
      </c>
      <c r="E91" s="27">
        <f>SUM(E85:E90)</f>
        <v>1023517.333599052</v>
      </c>
      <c r="F91" s="18">
        <f>(D91/E91-1)*100</f>
        <v>3.4671874318071394</v>
      </c>
      <c r="G91" s="20"/>
    </row>
    <row r="92" spans="1:7" ht="47.25">
      <c r="A92" s="12" t="s">
        <v>110</v>
      </c>
      <c r="B92" s="7" t="s">
        <v>1</v>
      </c>
      <c r="C92" s="7"/>
      <c r="D92" s="29"/>
      <c r="E92" s="29"/>
      <c r="F92" s="10"/>
      <c r="G92" s="28"/>
    </row>
    <row r="93" spans="1:7" ht="31.5">
      <c r="A93" s="5" t="s">
        <v>4</v>
      </c>
      <c r="B93" s="7" t="s">
        <v>0</v>
      </c>
      <c r="C93" s="24" t="s">
        <v>3</v>
      </c>
      <c r="D93" s="30">
        <v>18701</v>
      </c>
      <c r="E93" s="30">
        <v>13592.6</v>
      </c>
      <c r="F93" s="10">
        <f t="shared" ref="F93:F99" si="4">(D93/E93-1)*100</f>
        <v>37.582213851654565</v>
      </c>
      <c r="G93" s="28"/>
    </row>
    <row r="94" spans="1:7" ht="15.75">
      <c r="A94" s="5" t="s">
        <v>5</v>
      </c>
      <c r="B94" s="7" t="s">
        <v>0</v>
      </c>
      <c r="C94" s="24" t="s">
        <v>3</v>
      </c>
      <c r="D94" s="30">
        <v>91889.2</v>
      </c>
      <c r="E94" s="30">
        <v>89040.9</v>
      </c>
      <c r="F94" s="10">
        <f t="shared" si="4"/>
        <v>3.1988670375074912</v>
      </c>
      <c r="G94" s="28"/>
    </row>
    <row r="95" spans="1:7" ht="15.75">
      <c r="A95" s="5" t="s">
        <v>111</v>
      </c>
      <c r="B95" s="7" t="s">
        <v>0</v>
      </c>
      <c r="C95" s="24" t="s">
        <v>3</v>
      </c>
      <c r="D95" s="30">
        <v>3371.4</v>
      </c>
      <c r="E95" s="30">
        <v>3708.1</v>
      </c>
      <c r="F95" s="10">
        <f t="shared" si="4"/>
        <v>-9.0801218953102669</v>
      </c>
      <c r="G95" s="28"/>
    </row>
    <row r="96" spans="1:7" ht="31.5">
      <c r="A96" s="5" t="s">
        <v>112</v>
      </c>
      <c r="B96" s="7" t="s">
        <v>0</v>
      </c>
      <c r="C96" s="24" t="s">
        <v>3</v>
      </c>
      <c r="D96" s="30">
        <v>8540.7000000000116</v>
      </c>
      <c r="E96" s="30">
        <v>9009.7000000000025</v>
      </c>
      <c r="F96" s="10">
        <f t="shared" si="4"/>
        <v>-5.2055007380932832</v>
      </c>
      <c r="G96" s="28"/>
    </row>
    <row r="97" spans="1:7" ht="31.5">
      <c r="A97" s="12" t="s">
        <v>113</v>
      </c>
      <c r="B97" s="15" t="s">
        <v>0</v>
      </c>
      <c r="C97" s="22" t="s">
        <v>3</v>
      </c>
      <c r="D97" s="27">
        <f>+D98+D99</f>
        <v>122032.24945323367</v>
      </c>
      <c r="E97" s="27">
        <f>+E98+E99</f>
        <v>119165.91578638135</v>
      </c>
      <c r="F97" s="18">
        <f t="shared" si="4"/>
        <v>2.4053301214002731</v>
      </c>
      <c r="G97" s="28"/>
    </row>
    <row r="98" spans="1:7" ht="15.75">
      <c r="A98" s="5" t="s">
        <v>114</v>
      </c>
      <c r="B98" s="7" t="s">
        <v>0</v>
      </c>
      <c r="C98" s="24" t="s">
        <v>3</v>
      </c>
      <c r="D98" s="31">
        <v>19719.449453233668</v>
      </c>
      <c r="E98" s="31">
        <v>17958.01578638134</v>
      </c>
      <c r="F98" s="32">
        <f t="shared" si="4"/>
        <v>9.8086207730596406</v>
      </c>
      <c r="G98" s="28"/>
    </row>
    <row r="99" spans="1:7" ht="15.75">
      <c r="A99" s="5" t="s">
        <v>90</v>
      </c>
      <c r="B99" s="7" t="s">
        <v>0</v>
      </c>
      <c r="C99" s="24" t="s">
        <v>3</v>
      </c>
      <c r="D99" s="30">
        <v>102312.8</v>
      </c>
      <c r="E99" s="30">
        <v>101207.90000000001</v>
      </c>
      <c r="F99" s="10">
        <f t="shared" si="4"/>
        <v>1.0917131963018578</v>
      </c>
      <c r="G99" s="28"/>
    </row>
    <row r="100" spans="1:7" ht="15.75">
      <c r="A100" s="33" t="s">
        <v>115</v>
      </c>
      <c r="B100" s="34"/>
      <c r="C100" s="34"/>
      <c r="D100" s="34"/>
      <c r="E100" s="34"/>
      <c r="F100" s="34"/>
      <c r="G100" s="35"/>
    </row>
    <row r="101" spans="1:7" ht="47.25">
      <c r="A101" s="36" t="s">
        <v>116</v>
      </c>
      <c r="B101" s="37" t="s">
        <v>1</v>
      </c>
      <c r="C101" s="37" t="s">
        <v>1</v>
      </c>
      <c r="D101" s="37"/>
      <c r="E101" s="38"/>
      <c r="F101" s="39"/>
      <c r="G101" s="40" t="s">
        <v>6</v>
      </c>
    </row>
    <row r="102" spans="1:7" ht="15.75">
      <c r="A102" s="12" t="s">
        <v>7</v>
      </c>
      <c r="B102" s="41" t="s">
        <v>8</v>
      </c>
      <c r="C102" s="16">
        <v>41487</v>
      </c>
      <c r="D102" s="42">
        <v>625453.76395879011</v>
      </c>
      <c r="E102" s="42">
        <v>618738.69665617472</v>
      </c>
      <c r="F102" s="43">
        <f t="shared" ref="F102:F126" si="5">(D102/E102-1)*100</f>
        <v>1.0852832284299341</v>
      </c>
      <c r="G102" s="44"/>
    </row>
    <row r="103" spans="1:7" ht="15.75">
      <c r="A103" s="12" t="s">
        <v>9</v>
      </c>
      <c r="B103" s="41" t="s">
        <v>8</v>
      </c>
      <c r="C103" s="16">
        <v>41487</v>
      </c>
      <c r="D103" s="42">
        <v>743249.02918751864</v>
      </c>
      <c r="E103" s="42">
        <v>735687.7074694992</v>
      </c>
      <c r="F103" s="43">
        <f t="shared" si="5"/>
        <v>1.0277895962170769</v>
      </c>
      <c r="G103" s="44"/>
    </row>
    <row r="104" spans="1:7" ht="15" customHeight="1">
      <c r="A104" s="45" t="s">
        <v>10</v>
      </c>
      <c r="B104" s="41" t="s">
        <v>8</v>
      </c>
      <c r="C104" s="16">
        <v>41487</v>
      </c>
      <c r="D104" s="42">
        <v>1012718.7086321991</v>
      </c>
      <c r="E104" s="42">
        <v>1010183.3078156342</v>
      </c>
      <c r="F104" s="43">
        <f t="shared" si="5"/>
        <v>0.25098423196552311</v>
      </c>
      <c r="G104" s="44"/>
    </row>
    <row r="105" spans="1:7" ht="15" customHeight="1">
      <c r="A105" s="46" t="s">
        <v>117</v>
      </c>
      <c r="B105" s="47" t="s">
        <v>8</v>
      </c>
      <c r="C105" s="16">
        <v>41487</v>
      </c>
      <c r="D105" s="42">
        <v>148980.33027232205</v>
      </c>
      <c r="E105" s="42">
        <v>143722.47355639742</v>
      </c>
      <c r="F105" s="43">
        <f t="shared" si="5"/>
        <v>3.6583399838727493</v>
      </c>
      <c r="G105" s="44"/>
    </row>
    <row r="106" spans="1:7" ht="31.5">
      <c r="A106" s="48" t="s">
        <v>118</v>
      </c>
      <c r="B106" s="49" t="s">
        <v>8</v>
      </c>
      <c r="C106" s="19">
        <v>41487</v>
      </c>
      <c r="D106" s="50">
        <v>187624.05547314999</v>
      </c>
      <c r="E106" s="50">
        <v>185583.76826740004</v>
      </c>
      <c r="F106" s="26">
        <f t="shared" si="5"/>
        <v>1.0993888230624638</v>
      </c>
      <c r="G106" s="44"/>
    </row>
    <row r="107" spans="1:7" ht="31.5">
      <c r="A107" s="48" t="s">
        <v>119</v>
      </c>
      <c r="B107" s="49" t="s">
        <v>8</v>
      </c>
      <c r="C107" s="19">
        <v>41487</v>
      </c>
      <c r="D107" s="50">
        <v>38643.725200827917</v>
      </c>
      <c r="E107" s="50">
        <v>41861.294711002614</v>
      </c>
      <c r="F107" s="26">
        <f t="shared" si="5"/>
        <v>-7.686263724970277</v>
      </c>
      <c r="G107" s="44"/>
    </row>
    <row r="108" spans="1:7" ht="15.75">
      <c r="A108" s="46" t="s">
        <v>11</v>
      </c>
      <c r="B108" s="47" t="s">
        <v>8</v>
      </c>
      <c r="C108" s="16">
        <v>41487</v>
      </c>
      <c r="D108" s="42">
        <v>978495.40491876274</v>
      </c>
      <c r="E108" s="42">
        <v>980130.21796568669</v>
      </c>
      <c r="F108" s="43">
        <f t="shared" si="5"/>
        <v>-0.16679549481875</v>
      </c>
      <c r="G108" s="44"/>
    </row>
    <row r="109" spans="1:7" ht="63">
      <c r="A109" s="51" t="s">
        <v>120</v>
      </c>
      <c r="B109" s="49" t="s">
        <v>8</v>
      </c>
      <c r="C109" s="19">
        <v>41487</v>
      </c>
      <c r="D109" s="50">
        <v>146673.64144926119</v>
      </c>
      <c r="E109" s="50">
        <v>148730.95815189133</v>
      </c>
      <c r="F109" s="26">
        <f t="shared" si="5"/>
        <v>-1.3832471250061484</v>
      </c>
      <c r="G109" s="44"/>
    </row>
    <row r="110" spans="1:7" ht="15.75">
      <c r="A110" s="52" t="s">
        <v>121</v>
      </c>
      <c r="B110" s="49" t="s">
        <v>8</v>
      </c>
      <c r="C110" s="19">
        <v>41487</v>
      </c>
      <c r="D110" s="50">
        <v>831821.76346950151</v>
      </c>
      <c r="E110" s="50">
        <v>831399.25981379533</v>
      </c>
      <c r="F110" s="26">
        <f t="shared" si="5"/>
        <v>5.0818382470141366E-2</v>
      </c>
      <c r="G110" s="44"/>
    </row>
    <row r="111" spans="1:7" ht="15.75">
      <c r="A111" s="53" t="s">
        <v>122</v>
      </c>
      <c r="B111" s="49" t="s">
        <v>8</v>
      </c>
      <c r="C111" s="19">
        <v>41487</v>
      </c>
      <c r="D111" s="50">
        <v>11667.241</v>
      </c>
      <c r="E111" s="50">
        <v>11697.593999999999</v>
      </c>
      <c r="F111" s="26">
        <f t="shared" si="5"/>
        <v>-0.25948071030674758</v>
      </c>
      <c r="G111" s="44"/>
    </row>
    <row r="112" spans="1:7" ht="15.75">
      <c r="A112" s="53" t="s">
        <v>123</v>
      </c>
      <c r="B112" s="49" t="s">
        <v>8</v>
      </c>
      <c r="C112" s="19">
        <v>41487</v>
      </c>
      <c r="D112" s="50">
        <v>166474.19785851764</v>
      </c>
      <c r="E112" s="50">
        <v>165287.73091490899</v>
      </c>
      <c r="F112" s="26">
        <f t="shared" si="5"/>
        <v>0.71781912489286004</v>
      </c>
      <c r="G112" s="44"/>
    </row>
    <row r="113" spans="1:7" ht="15.75">
      <c r="A113" s="53" t="s">
        <v>124</v>
      </c>
      <c r="B113" s="49" t="s">
        <v>8</v>
      </c>
      <c r="C113" s="19">
        <v>41487</v>
      </c>
      <c r="D113" s="50">
        <v>40141.922723169497</v>
      </c>
      <c r="E113" s="50">
        <v>41326.762178685727</v>
      </c>
      <c r="F113" s="26">
        <f t="shared" si="5"/>
        <v>-2.8670028646166523</v>
      </c>
      <c r="G113" s="44"/>
    </row>
    <row r="114" spans="1:7" ht="15.75">
      <c r="A114" s="53" t="s">
        <v>125</v>
      </c>
      <c r="B114" s="49" t="s">
        <v>8</v>
      </c>
      <c r="C114" s="19">
        <v>41487</v>
      </c>
      <c r="D114" s="50">
        <v>613538.4018878144</v>
      </c>
      <c r="E114" s="50">
        <v>613087.17272020062</v>
      </c>
      <c r="F114" s="26">
        <f t="shared" si="5"/>
        <v>7.3599512058253325E-2</v>
      </c>
      <c r="G114" s="44"/>
    </row>
    <row r="115" spans="1:7" ht="15.75">
      <c r="A115" s="54" t="s">
        <v>126</v>
      </c>
      <c r="B115" s="47" t="s">
        <v>8</v>
      </c>
      <c r="C115" s="16">
        <v>41487</v>
      </c>
      <c r="D115" s="42">
        <v>152893.53632268577</v>
      </c>
      <c r="E115" s="42">
        <v>150935.34299017146</v>
      </c>
      <c r="F115" s="43">
        <f t="shared" si="5"/>
        <v>1.2973723010930804</v>
      </c>
      <c r="G115" s="44"/>
    </row>
    <row r="116" spans="1:7" ht="15.75">
      <c r="A116" s="55" t="s">
        <v>12</v>
      </c>
      <c r="B116" s="49" t="s">
        <v>8</v>
      </c>
      <c r="C116" s="19">
        <v>41487</v>
      </c>
      <c r="D116" s="42">
        <v>5579.5372160603092</v>
      </c>
      <c r="E116" s="42">
        <v>6750.246696149914</v>
      </c>
      <c r="F116" s="43">
        <f t="shared" si="5"/>
        <v>-17.343210297148591</v>
      </c>
      <c r="G116" s="44"/>
    </row>
    <row r="117" spans="1:7" ht="31.5">
      <c r="A117" s="36" t="s">
        <v>127</v>
      </c>
      <c r="B117" s="56"/>
      <c r="C117" s="57"/>
      <c r="D117" s="58"/>
      <c r="E117" s="58"/>
      <c r="F117" s="59"/>
      <c r="G117" s="20"/>
    </row>
    <row r="118" spans="1:7" ht="31.5">
      <c r="A118" s="5" t="s">
        <v>117</v>
      </c>
      <c r="B118" s="56" t="s">
        <v>8</v>
      </c>
      <c r="C118" s="19">
        <v>41518</v>
      </c>
      <c r="D118" s="60">
        <v>150093.16147412002</v>
      </c>
      <c r="E118" s="60">
        <v>155892.44347314999</v>
      </c>
      <c r="F118" s="26">
        <f t="shared" si="5"/>
        <v>-3.7200533071564901</v>
      </c>
      <c r="G118" s="61"/>
    </row>
    <row r="119" spans="1:7" ht="31.5">
      <c r="A119" s="5" t="s">
        <v>128</v>
      </c>
      <c r="B119" s="56" t="s">
        <v>8</v>
      </c>
      <c r="C119" s="19">
        <v>41518</v>
      </c>
      <c r="D119" s="60">
        <v>11128.98170181</v>
      </c>
      <c r="E119" s="60">
        <v>12549.41844967</v>
      </c>
      <c r="F119" s="26">
        <f t="shared" si="5"/>
        <v>-11.318745594122348</v>
      </c>
      <c r="G119" s="61"/>
    </row>
    <row r="120" spans="1:7" ht="47.25">
      <c r="A120" s="5" t="s">
        <v>129</v>
      </c>
      <c r="B120" s="56" t="s">
        <v>8</v>
      </c>
      <c r="C120" s="19">
        <v>41518</v>
      </c>
      <c r="D120" s="60">
        <v>77072.801985760001</v>
      </c>
      <c r="E120" s="60">
        <v>75088.175789290006</v>
      </c>
      <c r="F120" s="26">
        <f t="shared" si="5"/>
        <v>2.6430608755753981</v>
      </c>
      <c r="G120" s="61"/>
    </row>
    <row r="121" spans="1:7" ht="63">
      <c r="A121" s="5" t="s">
        <v>130</v>
      </c>
      <c r="B121" s="56" t="s">
        <v>8</v>
      </c>
      <c r="C121" s="19">
        <v>41518</v>
      </c>
      <c r="D121" s="60">
        <v>649.68868165999993</v>
      </c>
      <c r="E121" s="60">
        <v>710.50131042999965</v>
      </c>
      <c r="F121" s="26">
        <f t="shared" si="5"/>
        <v>-8.5591156381112921</v>
      </c>
      <c r="G121" s="44"/>
    </row>
    <row r="122" spans="1:7" ht="31.5">
      <c r="A122" s="5" t="s">
        <v>131</v>
      </c>
      <c r="B122" s="56" t="s">
        <v>8</v>
      </c>
      <c r="C122" s="19">
        <v>41518</v>
      </c>
      <c r="D122" s="60">
        <v>861.3279547300001</v>
      </c>
      <c r="E122" s="60">
        <v>866.58612272000005</v>
      </c>
      <c r="F122" s="26">
        <f t="shared" si="5"/>
        <v>-0.60676808134151328</v>
      </c>
      <c r="G122" s="61"/>
    </row>
    <row r="123" spans="1:7" ht="15.75">
      <c r="A123" s="5" t="s">
        <v>132</v>
      </c>
      <c r="B123" s="56" t="s">
        <v>8</v>
      </c>
      <c r="C123" s="19">
        <v>41518</v>
      </c>
      <c r="D123" s="60">
        <v>204520.56425160001</v>
      </c>
      <c r="E123" s="60">
        <v>207696.08301538002</v>
      </c>
      <c r="F123" s="26">
        <f t="shared" si="5"/>
        <v>-1.5289256868387224</v>
      </c>
      <c r="G123" s="61"/>
    </row>
    <row r="124" spans="1:7" ht="78.75">
      <c r="A124" s="5" t="s">
        <v>133</v>
      </c>
      <c r="B124" s="62" t="s">
        <v>8</v>
      </c>
      <c r="C124" s="19">
        <v>41518</v>
      </c>
      <c r="D124" s="63">
        <v>35.219490979999996</v>
      </c>
      <c r="E124" s="63">
        <v>29.66349675</v>
      </c>
      <c r="F124" s="64">
        <f t="shared" si="5"/>
        <v>18.730071767415613</v>
      </c>
      <c r="G124" s="61"/>
    </row>
    <row r="125" spans="1:7" ht="47.25">
      <c r="A125" s="5" t="s">
        <v>134</v>
      </c>
      <c r="B125" s="56" t="s">
        <v>8</v>
      </c>
      <c r="C125" s="19">
        <v>41518</v>
      </c>
      <c r="D125" s="60">
        <v>16535.776595179999</v>
      </c>
      <c r="E125" s="60">
        <v>16795.373856970004</v>
      </c>
      <c r="F125" s="26">
        <f t="shared" si="5"/>
        <v>-1.5456474145841836</v>
      </c>
      <c r="G125" s="61"/>
    </row>
    <row r="126" spans="1:7" ht="63">
      <c r="A126" s="5" t="s">
        <v>13</v>
      </c>
      <c r="B126" s="56" t="s">
        <v>8</v>
      </c>
      <c r="C126" s="19">
        <v>41518</v>
      </c>
      <c r="D126" s="60">
        <v>-3543.561943449999</v>
      </c>
      <c r="E126" s="60">
        <v>-4512.8321233299994</v>
      </c>
      <c r="F126" s="26">
        <f t="shared" si="5"/>
        <v>-21.478090772957447</v>
      </c>
      <c r="G126" s="61"/>
    </row>
    <row r="127" spans="1:7" ht="31.5">
      <c r="A127" s="12" t="s">
        <v>135</v>
      </c>
      <c r="B127" s="7" t="s">
        <v>1</v>
      </c>
      <c r="C127" s="13" t="s">
        <v>1</v>
      </c>
      <c r="D127" s="14"/>
      <c r="E127" s="65"/>
      <c r="F127" s="39"/>
      <c r="G127" s="40" t="s">
        <v>6</v>
      </c>
    </row>
    <row r="128" spans="1:7" ht="31.5">
      <c r="A128" s="5" t="s">
        <v>136</v>
      </c>
      <c r="B128" s="22" t="s">
        <v>1</v>
      </c>
      <c r="C128" s="66" t="s">
        <v>1</v>
      </c>
      <c r="D128" s="66"/>
      <c r="E128" s="66"/>
      <c r="F128" s="39"/>
      <c r="G128" s="40"/>
    </row>
    <row r="129" spans="1:7" ht="47.25">
      <c r="A129" s="5" t="s">
        <v>137</v>
      </c>
      <c r="B129" s="22" t="s">
        <v>1</v>
      </c>
      <c r="C129" s="66" t="s">
        <v>1</v>
      </c>
      <c r="D129" s="66"/>
      <c r="E129" s="66"/>
      <c r="F129" s="39"/>
      <c r="G129" s="40"/>
    </row>
    <row r="130" spans="1:7" ht="31.5">
      <c r="A130" s="67" t="s">
        <v>138</v>
      </c>
      <c r="B130" s="8" t="s">
        <v>1</v>
      </c>
      <c r="C130" s="68" t="s">
        <v>1</v>
      </c>
      <c r="D130" s="68"/>
      <c r="E130" s="68"/>
      <c r="F130" s="39"/>
      <c r="G130" s="69"/>
    </row>
    <row r="131" spans="1:7" ht="15.75">
      <c r="A131" s="5" t="s">
        <v>139</v>
      </c>
      <c r="B131" s="13" t="s">
        <v>1</v>
      </c>
      <c r="C131" s="13" t="s">
        <v>1</v>
      </c>
      <c r="D131" s="14"/>
      <c r="E131" s="14"/>
      <c r="F131" s="39"/>
      <c r="G131" s="6" t="s">
        <v>14</v>
      </c>
    </row>
    <row r="132" spans="1:7" ht="15.75">
      <c r="A132" s="33" t="s">
        <v>140</v>
      </c>
      <c r="B132" s="34"/>
      <c r="C132" s="34"/>
      <c r="D132" s="34"/>
      <c r="E132" s="34"/>
      <c r="F132" s="34"/>
      <c r="G132" s="35"/>
    </row>
    <row r="133" spans="1:7" ht="31.5">
      <c r="A133" s="67" t="s">
        <v>141</v>
      </c>
      <c r="B133" s="68" t="s">
        <v>1</v>
      </c>
      <c r="C133" s="68" t="s">
        <v>1</v>
      </c>
      <c r="D133" s="70"/>
      <c r="E133" s="70"/>
      <c r="F133" s="71"/>
      <c r="G133" s="72" t="s">
        <v>15</v>
      </c>
    </row>
    <row r="134" spans="1:7" ht="31.5">
      <c r="A134" s="67" t="s">
        <v>142</v>
      </c>
      <c r="B134" s="15" t="s">
        <v>0</v>
      </c>
      <c r="C134" s="73" t="s">
        <v>3</v>
      </c>
      <c r="D134" s="74">
        <f>+(D136+D135)+(D137+D138)+(D139+D140)+(D141+D142)</f>
        <v>-24920.799999999996</v>
      </c>
      <c r="E134" s="74">
        <f>+(E136+E135)+(E137+E138)+(E139+E140)+(E141+E142)</f>
        <v>-17240.799999999988</v>
      </c>
      <c r="F134" s="74">
        <f t="shared" ref="F134:F154" si="6">+D134-E134</f>
        <v>-7680.0000000000073</v>
      </c>
      <c r="G134" s="75"/>
    </row>
    <row r="135" spans="1:7" ht="31.5">
      <c r="A135" s="5" t="s">
        <v>143</v>
      </c>
      <c r="B135" s="7" t="s">
        <v>0</v>
      </c>
      <c r="C135" s="76" t="s">
        <v>3</v>
      </c>
      <c r="D135" s="77">
        <v>-94395.299999999988</v>
      </c>
      <c r="E135" s="77">
        <v>-85124.599999999991</v>
      </c>
      <c r="F135" s="77">
        <f t="shared" si="6"/>
        <v>-9270.6999999999971</v>
      </c>
      <c r="G135" s="72"/>
    </row>
    <row r="136" spans="1:7" ht="31.5">
      <c r="A136" s="5" t="s">
        <v>144</v>
      </c>
      <c r="B136" s="7" t="s">
        <v>0</v>
      </c>
      <c r="C136" s="76" t="s">
        <v>3</v>
      </c>
      <c r="D136" s="77">
        <v>48639</v>
      </c>
      <c r="E136" s="77">
        <v>44957</v>
      </c>
      <c r="F136" s="77">
        <f t="shared" si="6"/>
        <v>3682</v>
      </c>
      <c r="G136" s="72"/>
    </row>
    <row r="137" spans="1:7" ht="15.75">
      <c r="A137" s="5" t="s">
        <v>145</v>
      </c>
      <c r="B137" s="7" t="s">
        <v>0</v>
      </c>
      <c r="C137" s="76" t="s">
        <v>3</v>
      </c>
      <c r="D137" s="77">
        <v>26624.699999999997</v>
      </c>
      <c r="E137" s="77">
        <v>24897</v>
      </c>
      <c r="F137" s="77">
        <f t="shared" si="6"/>
        <v>1727.6999999999971</v>
      </c>
      <c r="G137" s="72"/>
    </row>
    <row r="138" spans="1:7" ht="15.75">
      <c r="A138" s="5" t="s">
        <v>146</v>
      </c>
      <c r="B138" s="7" t="s">
        <v>0</v>
      </c>
      <c r="C138" s="76" t="s">
        <v>3</v>
      </c>
      <c r="D138" s="77">
        <v>-17116.900000000001</v>
      </c>
      <c r="E138" s="77">
        <v>-16045.8</v>
      </c>
      <c r="F138" s="77">
        <f t="shared" si="6"/>
        <v>-1071.1000000000022</v>
      </c>
      <c r="G138" s="72"/>
    </row>
    <row r="139" spans="1:7" ht="47.25">
      <c r="A139" s="5" t="s">
        <v>147</v>
      </c>
      <c r="B139" s="7" t="s">
        <v>0</v>
      </c>
      <c r="C139" s="76" t="s">
        <v>3</v>
      </c>
      <c r="D139" s="77">
        <v>826.7</v>
      </c>
      <c r="E139" s="77">
        <v>1132.5</v>
      </c>
      <c r="F139" s="77">
        <f t="shared" si="6"/>
        <v>-305.79999999999995</v>
      </c>
      <c r="G139" s="72"/>
    </row>
    <row r="140" spans="1:7" ht="47.25">
      <c r="A140" s="5" t="s">
        <v>148</v>
      </c>
      <c r="B140" s="7" t="s">
        <v>0</v>
      </c>
      <c r="C140" s="76" t="s">
        <v>3</v>
      </c>
      <c r="D140" s="77">
        <v>-5223</v>
      </c>
      <c r="E140" s="77">
        <v>-2481.1</v>
      </c>
      <c r="F140" s="77">
        <f t="shared" si="6"/>
        <v>-2741.9</v>
      </c>
      <c r="G140" s="72"/>
    </row>
    <row r="141" spans="1:7" ht="31.5">
      <c r="A141" s="5" t="s">
        <v>150</v>
      </c>
      <c r="B141" s="7" t="s">
        <v>0</v>
      </c>
      <c r="C141" s="76" t="s">
        <v>3</v>
      </c>
      <c r="D141" s="77">
        <v>16432.2</v>
      </c>
      <c r="E141" s="77">
        <v>16091.5</v>
      </c>
      <c r="F141" s="77">
        <f t="shared" si="6"/>
        <v>340.70000000000073</v>
      </c>
      <c r="G141" s="72"/>
    </row>
    <row r="142" spans="1:7" ht="31.5">
      <c r="A142" s="5" t="s">
        <v>149</v>
      </c>
      <c r="B142" s="7" t="s">
        <v>0</v>
      </c>
      <c r="C142" s="76" t="s">
        <v>3</v>
      </c>
      <c r="D142" s="77">
        <v>-708.2</v>
      </c>
      <c r="E142" s="77">
        <v>-667.3</v>
      </c>
      <c r="F142" s="77">
        <f t="shared" si="6"/>
        <v>-40.900000000000091</v>
      </c>
      <c r="G142" s="72"/>
    </row>
    <row r="143" spans="1:7" ht="31.5">
      <c r="A143" s="12" t="s">
        <v>151</v>
      </c>
      <c r="B143" s="15" t="s">
        <v>0</v>
      </c>
      <c r="C143" s="73" t="s">
        <v>3</v>
      </c>
      <c r="D143" s="74">
        <f>+D144+D145</f>
        <v>0</v>
      </c>
      <c r="E143" s="74">
        <f>+E144+E145</f>
        <v>-0.19999999999999998</v>
      </c>
      <c r="F143" s="74">
        <f t="shared" si="6"/>
        <v>0.19999999999999998</v>
      </c>
      <c r="G143" s="72"/>
    </row>
    <row r="144" spans="1:7" ht="31.5">
      <c r="A144" s="5" t="s">
        <v>152</v>
      </c>
      <c r="B144" s="7" t="s">
        <v>0</v>
      </c>
      <c r="C144" s="76" t="s">
        <v>3</v>
      </c>
      <c r="D144" s="77">
        <v>0</v>
      </c>
      <c r="E144" s="77">
        <v>0.1</v>
      </c>
      <c r="F144" s="77">
        <f t="shared" si="6"/>
        <v>-0.1</v>
      </c>
      <c r="G144" s="72"/>
    </row>
    <row r="145" spans="1:7" ht="31.5">
      <c r="A145" s="5" t="s">
        <v>153</v>
      </c>
      <c r="B145" s="7" t="s">
        <v>0</v>
      </c>
      <c r="C145" s="76" t="s">
        <v>3</v>
      </c>
      <c r="D145" s="77">
        <v>0</v>
      </c>
      <c r="E145" s="77">
        <v>-0.3</v>
      </c>
      <c r="F145" s="77">
        <f t="shared" si="6"/>
        <v>0.3</v>
      </c>
      <c r="G145" s="72"/>
    </row>
    <row r="146" spans="1:7" ht="47.25">
      <c r="A146" s="12" t="s">
        <v>154</v>
      </c>
      <c r="B146" s="15" t="s">
        <v>0</v>
      </c>
      <c r="C146" s="73" t="s">
        <v>3</v>
      </c>
      <c r="D146" s="74">
        <f>(D147+D148)+(D149+D150)+(D151+D152)+D153</f>
        <v>20012.199999999953</v>
      </c>
      <c r="E146" s="74">
        <f>(E147+E148)+(E149+E150)+(E151+E152)+E153</f>
        <v>20283.200000000015</v>
      </c>
      <c r="F146" s="74">
        <f t="shared" si="6"/>
        <v>-271.00000000006185</v>
      </c>
      <c r="G146" s="72"/>
    </row>
    <row r="147" spans="1:7" ht="31.5">
      <c r="A147" s="5" t="s">
        <v>155</v>
      </c>
      <c r="B147" s="7" t="s">
        <v>0</v>
      </c>
      <c r="C147" s="76" t="s">
        <v>3</v>
      </c>
      <c r="D147" s="77">
        <v>-661</v>
      </c>
      <c r="E147" s="77">
        <v>-532</v>
      </c>
      <c r="F147" s="77">
        <f t="shared" si="6"/>
        <v>-129</v>
      </c>
      <c r="G147" s="72"/>
    </row>
    <row r="148" spans="1:7" ht="63">
      <c r="A148" s="5" t="s">
        <v>156</v>
      </c>
      <c r="B148" s="7" t="s">
        <v>0</v>
      </c>
      <c r="C148" s="76" t="s">
        <v>3</v>
      </c>
      <c r="D148" s="77">
        <v>6529.2</v>
      </c>
      <c r="E148" s="77">
        <v>10589.1</v>
      </c>
      <c r="F148" s="77">
        <f t="shared" si="6"/>
        <v>-4059.9000000000005</v>
      </c>
      <c r="G148" s="72"/>
    </row>
    <row r="149" spans="1:7" ht="47.25">
      <c r="A149" s="5" t="s">
        <v>157</v>
      </c>
      <c r="B149" s="7" t="s">
        <v>0</v>
      </c>
      <c r="C149" s="76" t="s">
        <v>3</v>
      </c>
      <c r="D149" s="77">
        <v>46</v>
      </c>
      <c r="E149" s="77">
        <v>507</v>
      </c>
      <c r="F149" s="77">
        <f t="shared" si="6"/>
        <v>-461</v>
      </c>
      <c r="G149" s="72"/>
    </row>
    <row r="150" spans="1:7" ht="47.25">
      <c r="A150" s="5" t="s">
        <v>158</v>
      </c>
      <c r="B150" s="7" t="s">
        <v>0</v>
      </c>
      <c r="C150" s="76" t="s">
        <v>3</v>
      </c>
      <c r="D150" s="77">
        <v>260.3</v>
      </c>
      <c r="E150" s="77">
        <v>85.2</v>
      </c>
      <c r="F150" s="77">
        <f t="shared" si="6"/>
        <v>175.10000000000002</v>
      </c>
      <c r="G150" s="72"/>
    </row>
    <row r="151" spans="1:7" ht="47.25">
      <c r="A151" s="5" t="s">
        <v>159</v>
      </c>
      <c r="B151" s="7" t="s">
        <v>0</v>
      </c>
      <c r="C151" s="76" t="s">
        <v>3</v>
      </c>
      <c r="D151" s="77">
        <v>1643.6999999999985</v>
      </c>
      <c r="E151" s="77">
        <v>-637.60000000000218</v>
      </c>
      <c r="F151" s="77">
        <f t="shared" si="6"/>
        <v>2281.3000000000006</v>
      </c>
      <c r="G151" s="72"/>
    </row>
    <row r="152" spans="1:7" ht="47.25">
      <c r="A152" s="5" t="s">
        <v>160</v>
      </c>
      <c r="B152" s="7" t="s">
        <v>0</v>
      </c>
      <c r="C152" s="76" t="s">
        <v>3</v>
      </c>
      <c r="D152" s="77">
        <v>24829.399999999958</v>
      </c>
      <c r="E152" s="77">
        <v>9271.8000000000138</v>
      </c>
      <c r="F152" s="77">
        <f t="shared" si="6"/>
        <v>15557.599999999944</v>
      </c>
      <c r="G152" s="72"/>
    </row>
    <row r="153" spans="1:7" ht="15.75">
      <c r="A153" s="5" t="s">
        <v>161</v>
      </c>
      <c r="B153" s="7" t="s">
        <v>0</v>
      </c>
      <c r="C153" s="76" t="s">
        <v>3</v>
      </c>
      <c r="D153" s="77">
        <v>-12635.4</v>
      </c>
      <c r="E153" s="77">
        <v>999.7</v>
      </c>
      <c r="F153" s="77">
        <f t="shared" si="6"/>
        <v>-13635.1</v>
      </c>
      <c r="G153" s="78"/>
    </row>
    <row r="154" spans="1:7" ht="31.5">
      <c r="A154" s="12" t="s">
        <v>162</v>
      </c>
      <c r="B154" s="15" t="s">
        <v>0</v>
      </c>
      <c r="C154" s="73" t="s">
        <v>3</v>
      </c>
      <c r="D154" s="74">
        <v>4908.5999999999985</v>
      </c>
      <c r="E154" s="74">
        <v>-3042.2000000000007</v>
      </c>
      <c r="F154" s="74">
        <f t="shared" si="6"/>
        <v>7950.7999999999993</v>
      </c>
      <c r="G154" s="78"/>
    </row>
    <row r="155" spans="1:7" ht="63">
      <c r="A155" s="12" t="s">
        <v>163</v>
      </c>
      <c r="B155" s="13" t="s">
        <v>1</v>
      </c>
      <c r="C155" s="13" t="s">
        <v>1</v>
      </c>
      <c r="D155" s="13"/>
      <c r="E155" s="13"/>
      <c r="F155" s="79"/>
      <c r="G155" s="40" t="s">
        <v>6</v>
      </c>
    </row>
    <row r="156" spans="1:7" ht="31.5">
      <c r="A156" s="67" t="s">
        <v>164</v>
      </c>
      <c r="B156" s="7"/>
      <c r="C156" s="68"/>
      <c r="D156" s="80"/>
      <c r="E156" s="80"/>
      <c r="F156" s="81"/>
      <c r="G156" s="78" t="s">
        <v>2</v>
      </c>
    </row>
    <row r="157" spans="1:7" ht="15.75">
      <c r="A157" s="82" t="s">
        <v>165</v>
      </c>
      <c r="B157" s="83" t="s">
        <v>8</v>
      </c>
      <c r="C157" s="84">
        <v>41518</v>
      </c>
      <c r="D157" s="60">
        <v>7742.966394</v>
      </c>
      <c r="E157" s="60">
        <v>8324.3990997199999</v>
      </c>
      <c r="F157" s="85">
        <f>(D157/E157-1)*100</f>
        <v>-6.9846808010389232</v>
      </c>
      <c r="G157" s="86"/>
    </row>
    <row r="158" spans="1:7" ht="15.75">
      <c r="A158" s="82" t="s">
        <v>166</v>
      </c>
      <c r="B158" s="83" t="s">
        <v>8</v>
      </c>
      <c r="C158" s="84">
        <v>41518</v>
      </c>
      <c r="D158" s="60">
        <v>3109.4620089999999</v>
      </c>
      <c r="E158" s="60">
        <v>3271.3214941399997</v>
      </c>
      <c r="F158" s="85">
        <f>(D158/E158-1)*100</f>
        <v>-4.9478317991656473</v>
      </c>
      <c r="G158" s="78" t="s">
        <v>2</v>
      </c>
    </row>
    <row r="159" spans="1:7" ht="15.75">
      <c r="A159" s="82" t="s">
        <v>167</v>
      </c>
      <c r="B159" s="83" t="s">
        <v>8</v>
      </c>
      <c r="C159" s="84">
        <v>41518</v>
      </c>
      <c r="D159" s="60">
        <v>137964.64637599999</v>
      </c>
      <c r="E159" s="60">
        <v>143091.74903027</v>
      </c>
      <c r="F159" s="85">
        <f>(D159/E159-1)*100</f>
        <v>-3.5830875567712916</v>
      </c>
      <c r="G159" s="78" t="s">
        <v>2</v>
      </c>
    </row>
    <row r="160" spans="1:7" ht="15.75">
      <c r="A160" s="82" t="s">
        <v>168</v>
      </c>
      <c r="B160" s="83" t="s">
        <v>8</v>
      </c>
      <c r="C160" s="84">
        <v>41518</v>
      </c>
      <c r="D160" s="60">
        <v>892.60845500000005</v>
      </c>
      <c r="E160" s="60">
        <v>900.23539606999998</v>
      </c>
      <c r="F160" s="85">
        <f>(D160/E160-1)*100</f>
        <v>-0.84721630623452171</v>
      </c>
      <c r="G160" s="87"/>
    </row>
    <row r="161" spans="1:7" ht="15.75">
      <c r="A161" s="82" t="s">
        <v>16</v>
      </c>
      <c r="B161" s="83" t="s">
        <v>8</v>
      </c>
      <c r="C161" s="84">
        <v>41518</v>
      </c>
      <c r="D161" s="60">
        <v>149709.683234</v>
      </c>
      <c r="E161" s="60">
        <v>155587.7050202</v>
      </c>
      <c r="F161" s="85">
        <f>(D161/E161-1)*100</f>
        <v>-3.7779474833418591</v>
      </c>
      <c r="G161" s="78" t="s">
        <v>2</v>
      </c>
    </row>
    <row r="162" spans="1:7" ht="31.5">
      <c r="A162" s="88" t="s">
        <v>169</v>
      </c>
      <c r="B162" s="89" t="s">
        <v>1</v>
      </c>
      <c r="C162" s="90">
        <v>41487</v>
      </c>
      <c r="D162" s="21"/>
      <c r="E162" s="21"/>
      <c r="F162" s="91"/>
      <c r="G162" s="78"/>
    </row>
    <row r="163" spans="1:7" ht="15.75">
      <c r="A163" s="67" t="s">
        <v>170</v>
      </c>
      <c r="B163" s="68" t="s">
        <v>1</v>
      </c>
      <c r="C163" s="68" t="s">
        <v>1</v>
      </c>
      <c r="D163" s="92"/>
      <c r="E163" s="92"/>
      <c r="F163" s="71"/>
      <c r="G163" s="72" t="s">
        <v>15</v>
      </c>
    </row>
    <row r="164" spans="1:7" ht="47.25">
      <c r="A164" s="12" t="s">
        <v>171</v>
      </c>
      <c r="B164" s="15" t="s">
        <v>0</v>
      </c>
      <c r="C164" s="90">
        <v>41487</v>
      </c>
      <c r="D164" s="93">
        <v>13469</v>
      </c>
      <c r="E164" s="93">
        <v>14841</v>
      </c>
      <c r="F164" s="94">
        <f>(D164/E164-1)*100</f>
        <v>-9.2446600633380509</v>
      </c>
      <c r="G164" s="78" t="s">
        <v>2</v>
      </c>
    </row>
    <row r="165" spans="1:7" ht="47.25">
      <c r="A165" s="12" t="s">
        <v>172</v>
      </c>
      <c r="B165" s="15" t="s">
        <v>0</v>
      </c>
      <c r="C165" s="90">
        <v>41487</v>
      </c>
      <c r="D165" s="93">
        <v>29851</v>
      </c>
      <c r="E165" s="93">
        <v>31520</v>
      </c>
      <c r="F165" s="94">
        <f>(D165/E165-1)*100</f>
        <v>-5.295050761421316</v>
      </c>
      <c r="G165" s="78" t="s">
        <v>2</v>
      </c>
    </row>
    <row r="166" spans="1:7">
      <c r="A166" s="95" t="s">
        <v>173</v>
      </c>
      <c r="B166" s="96" t="s">
        <v>1</v>
      </c>
      <c r="C166" s="97" t="s">
        <v>1</v>
      </c>
      <c r="D166" s="98"/>
      <c r="E166" s="98"/>
      <c r="F166" s="99"/>
      <c r="G166" s="100" t="s">
        <v>15</v>
      </c>
    </row>
    <row r="167" spans="1:7">
      <c r="A167" s="101"/>
      <c r="B167" s="102"/>
      <c r="C167" s="103"/>
      <c r="D167" s="104"/>
      <c r="E167" s="104"/>
      <c r="F167" s="105"/>
      <c r="G167" s="106"/>
    </row>
    <row r="168" spans="1:7" ht="15.75">
      <c r="A168" s="107" t="s">
        <v>174</v>
      </c>
      <c r="B168" s="41" t="s">
        <v>0</v>
      </c>
      <c r="C168" s="41">
        <v>2012</v>
      </c>
      <c r="D168" s="108">
        <v>-366392.9</v>
      </c>
      <c r="E168" s="108" t="e">
        <f>'[1]PEG 2011 définitive'!D6</f>
        <v>#REF!</v>
      </c>
      <c r="F168" s="109" t="e">
        <f t="shared" ref="F168:F181" si="7">(D168/E168-1)*100</f>
        <v>#REF!</v>
      </c>
      <c r="G168" s="78"/>
    </row>
    <row r="169" spans="1:7" ht="15.75">
      <c r="A169" s="110" t="s">
        <v>175</v>
      </c>
      <c r="B169" s="56" t="s">
        <v>0</v>
      </c>
      <c r="C169" s="56">
        <v>2012</v>
      </c>
      <c r="D169" s="111">
        <v>18345.8</v>
      </c>
      <c r="E169" s="111">
        <f>'[1]PEG 2011 définitive'!D7</f>
        <v>-364508.39999999997</v>
      </c>
      <c r="F169" s="112">
        <f t="shared" si="7"/>
        <v>-105.0330253020232</v>
      </c>
      <c r="G169" s="78"/>
    </row>
    <row r="170" spans="1:7" ht="15.75">
      <c r="A170" s="110" t="s">
        <v>176</v>
      </c>
      <c r="B170" s="56" t="s">
        <v>0</v>
      </c>
      <c r="C170" s="56">
        <v>2012</v>
      </c>
      <c r="D170" s="111">
        <v>-384738.7</v>
      </c>
      <c r="E170" s="111">
        <f>'[1]PEG 2011 définitive'!D8</f>
        <v>17313.7</v>
      </c>
      <c r="F170" s="112">
        <f t="shared" si="7"/>
        <v>-2322.1633735134601</v>
      </c>
      <c r="G170" s="78"/>
    </row>
    <row r="171" spans="1:7" ht="15.75">
      <c r="A171" s="110" t="s">
        <v>177</v>
      </c>
      <c r="B171" s="56" t="s">
        <v>0</v>
      </c>
      <c r="C171" s="56">
        <v>2012</v>
      </c>
      <c r="D171" s="111">
        <v>-343945.9</v>
      </c>
      <c r="E171" s="111">
        <f>'[1]PEG 2011 définitive'!D9</f>
        <v>-381822.1</v>
      </c>
      <c r="F171" s="112">
        <f t="shared" si="7"/>
        <v>-9.9198553462463206</v>
      </c>
      <c r="G171" s="78"/>
    </row>
    <row r="172" spans="1:7" ht="15.75">
      <c r="A172" s="110" t="s">
        <v>178</v>
      </c>
      <c r="B172" s="56" t="s">
        <v>0</v>
      </c>
      <c r="C172" s="56">
        <v>2012</v>
      </c>
      <c r="D172" s="111">
        <v>-22447</v>
      </c>
      <c r="E172" s="111">
        <f>'[1]PEG 2011 définitive'!D10</f>
        <v>-348234.4</v>
      </c>
      <c r="F172" s="112">
        <f t="shared" si="7"/>
        <v>-93.554054395545066</v>
      </c>
      <c r="G172" s="78"/>
    </row>
    <row r="173" spans="1:7" ht="15.75">
      <c r="A173" s="107" t="s">
        <v>179</v>
      </c>
      <c r="B173" s="41" t="s">
        <v>0</v>
      </c>
      <c r="C173" s="41">
        <v>2012</v>
      </c>
      <c r="D173" s="108">
        <v>-18439.900000000001</v>
      </c>
      <c r="E173" s="108" t="e">
        <f>'[1]PEG 2011 définitive'!D12</f>
        <v>#REF!</v>
      </c>
      <c r="F173" s="109" t="e">
        <f t="shared" si="7"/>
        <v>#REF!</v>
      </c>
      <c r="G173" s="78"/>
    </row>
    <row r="174" spans="1:7" ht="15.75">
      <c r="A174" s="110" t="s">
        <v>180</v>
      </c>
      <c r="B174" s="56" t="s">
        <v>0</v>
      </c>
      <c r="C174" s="56">
        <v>2012</v>
      </c>
      <c r="D174" s="111">
        <v>6891.8</v>
      </c>
      <c r="E174" s="111">
        <f>'[1]PEG 2011 définitive'!D13</f>
        <v>-21006</v>
      </c>
      <c r="F174" s="112">
        <f t="shared" si="7"/>
        <v>-132.80872131771875</v>
      </c>
      <c r="G174" s="78"/>
    </row>
    <row r="175" spans="1:7" ht="15.75">
      <c r="A175" s="110" t="s">
        <v>181</v>
      </c>
      <c r="B175" s="56" t="s">
        <v>0</v>
      </c>
      <c r="C175" s="56">
        <v>2012</v>
      </c>
      <c r="D175" s="111">
        <v>-25331.7</v>
      </c>
      <c r="E175" s="111">
        <f>'[1]PEG 2011 définitive'!D14</f>
        <v>6834.3</v>
      </c>
      <c r="F175" s="112">
        <f t="shared" si="7"/>
        <v>-470.65537070365656</v>
      </c>
      <c r="G175" s="78"/>
    </row>
    <row r="176" spans="1:7" ht="15.75">
      <c r="A176" s="110" t="s">
        <v>182</v>
      </c>
      <c r="B176" s="56" t="s">
        <v>0</v>
      </c>
      <c r="C176" s="56">
        <v>2012</v>
      </c>
      <c r="D176" s="111">
        <v>-18770.099999999999</v>
      </c>
      <c r="E176" s="111">
        <f>'[1]PEG 2011 définitive'!D15</f>
        <v>-27840.3</v>
      </c>
      <c r="F176" s="112">
        <f>(D176/E176-1)*100</f>
        <v>-32.579390308294101</v>
      </c>
      <c r="G176" s="78"/>
    </row>
    <row r="177" spans="1:7" ht="15.75">
      <c r="A177" s="110" t="s">
        <v>183</v>
      </c>
      <c r="B177" s="56" t="s">
        <v>0</v>
      </c>
      <c r="C177" s="56">
        <v>2012</v>
      </c>
      <c r="D177" s="111">
        <v>330.2</v>
      </c>
      <c r="E177" s="111">
        <f>'[1]PEG 2011 définitive'!D16</f>
        <v>-21579.5</v>
      </c>
      <c r="F177" s="112">
        <f>(D177/E177-1)*100</f>
        <v>-101.53015593503095</v>
      </c>
      <c r="G177" s="78"/>
    </row>
    <row r="178" spans="1:7" ht="15.75">
      <c r="A178" s="107" t="s">
        <v>184</v>
      </c>
      <c r="B178" s="41" t="s">
        <v>0</v>
      </c>
      <c r="C178" s="41">
        <v>2012</v>
      </c>
      <c r="D178" s="108">
        <f>D179+D182+D188+D194+D197</f>
        <v>-259908.7</v>
      </c>
      <c r="E178" s="108" t="e">
        <f>'[1]PEG 2011 définitive'!D18</f>
        <v>#REF!</v>
      </c>
      <c r="F178" s="109" t="e">
        <f t="shared" si="7"/>
        <v>#REF!</v>
      </c>
      <c r="G178" s="78"/>
    </row>
    <row r="179" spans="1:7" ht="15.75">
      <c r="A179" s="110" t="s">
        <v>185</v>
      </c>
      <c r="B179" s="56" t="s">
        <v>0</v>
      </c>
      <c r="C179" s="56">
        <v>2012</v>
      </c>
      <c r="D179" s="111">
        <v>-5431.0999999999985</v>
      </c>
      <c r="E179" s="111">
        <f>'[1]PEG 2011 définitive'!D19</f>
        <v>-230261.3</v>
      </c>
      <c r="F179" s="112">
        <f t="shared" si="7"/>
        <v>-97.641331826060224</v>
      </c>
      <c r="G179" s="78"/>
    </row>
    <row r="180" spans="1:7" ht="15.75">
      <c r="A180" s="110" t="s">
        <v>186</v>
      </c>
      <c r="B180" s="56" t="s">
        <v>0</v>
      </c>
      <c r="C180" s="56">
        <v>2012</v>
      </c>
      <c r="D180" s="111">
        <v>13183.7</v>
      </c>
      <c r="E180" s="111">
        <v>12936.7</v>
      </c>
      <c r="F180" s="112">
        <f t="shared" si="7"/>
        <v>1.9092968067590643</v>
      </c>
      <c r="G180" s="78"/>
    </row>
    <row r="181" spans="1:7" ht="15.75">
      <c r="A181" s="110" t="s">
        <v>17</v>
      </c>
      <c r="B181" s="56" t="s">
        <v>0</v>
      </c>
      <c r="C181" s="56">
        <v>2012</v>
      </c>
      <c r="D181" s="111">
        <v>-18614.8</v>
      </c>
      <c r="E181" s="111">
        <v>-15602.3</v>
      </c>
      <c r="F181" s="112">
        <f t="shared" si="7"/>
        <v>19.308050736109415</v>
      </c>
      <c r="G181" s="78"/>
    </row>
    <row r="182" spans="1:7" ht="15.75">
      <c r="A182" s="110" t="s">
        <v>187</v>
      </c>
      <c r="B182" s="56" t="s">
        <v>0</v>
      </c>
      <c r="C182" s="56">
        <v>2012</v>
      </c>
      <c r="D182" s="111">
        <v>0</v>
      </c>
      <c r="E182" s="111">
        <v>0</v>
      </c>
      <c r="F182" s="113" t="s">
        <v>18</v>
      </c>
      <c r="G182" s="78"/>
    </row>
    <row r="183" spans="1:7" ht="15.75">
      <c r="A183" s="110" t="s">
        <v>188</v>
      </c>
      <c r="B183" s="56" t="s">
        <v>0</v>
      </c>
      <c r="C183" s="56">
        <v>2012</v>
      </c>
      <c r="D183" s="111">
        <v>0</v>
      </c>
      <c r="E183" s="111">
        <v>0</v>
      </c>
      <c r="F183" s="113" t="s">
        <v>18</v>
      </c>
      <c r="G183" s="78"/>
    </row>
    <row r="184" spans="1:7" ht="15.75">
      <c r="A184" s="110" t="s">
        <v>189</v>
      </c>
      <c r="B184" s="56" t="s">
        <v>0</v>
      </c>
      <c r="C184" s="56">
        <v>2012</v>
      </c>
      <c r="D184" s="111">
        <v>0</v>
      </c>
      <c r="E184" s="111">
        <v>0</v>
      </c>
      <c r="F184" s="113" t="s">
        <v>18</v>
      </c>
      <c r="G184" s="78"/>
    </row>
    <row r="185" spans="1:7" ht="15.75">
      <c r="A185" s="110" t="s">
        <v>190</v>
      </c>
      <c r="B185" s="56" t="s">
        <v>0</v>
      </c>
      <c r="C185" s="56">
        <v>2012</v>
      </c>
      <c r="D185" s="111">
        <v>0</v>
      </c>
      <c r="E185" s="111">
        <v>0</v>
      </c>
      <c r="F185" s="113" t="s">
        <v>18</v>
      </c>
      <c r="G185" s="78"/>
    </row>
    <row r="186" spans="1:7" ht="15.75">
      <c r="A186" s="110" t="s">
        <v>191</v>
      </c>
      <c r="B186" s="56" t="s">
        <v>0</v>
      </c>
      <c r="C186" s="56">
        <v>2012</v>
      </c>
      <c r="D186" s="111">
        <v>0</v>
      </c>
      <c r="E186" s="111">
        <v>0</v>
      </c>
      <c r="F186" s="113" t="s">
        <v>18</v>
      </c>
      <c r="G186" s="78"/>
    </row>
    <row r="187" spans="1:7" ht="15.75">
      <c r="A187" s="110" t="s">
        <v>192</v>
      </c>
      <c r="B187" s="56" t="s">
        <v>0</v>
      </c>
      <c r="C187" s="56">
        <v>2012</v>
      </c>
      <c r="D187" s="111">
        <v>0</v>
      </c>
      <c r="E187" s="111">
        <v>0</v>
      </c>
      <c r="F187" s="113" t="s">
        <v>18</v>
      </c>
      <c r="G187" s="78"/>
    </row>
    <row r="188" spans="1:7" ht="15.75">
      <c r="A188" s="110" t="s">
        <v>193</v>
      </c>
      <c r="B188" s="56" t="s">
        <v>0</v>
      </c>
      <c r="C188" s="56">
        <v>2012</v>
      </c>
      <c r="D188" s="111">
        <v>-220204.1</v>
      </c>
      <c r="E188" s="111">
        <f>'[1]PEG 2011 définitive'!D20</f>
        <v>-2665.5999999999985</v>
      </c>
      <c r="F188" s="112">
        <f t="shared" ref="F188:F198" si="8">(D188/E188-1)*100</f>
        <v>8160.9581332533053</v>
      </c>
      <c r="G188" s="78"/>
    </row>
    <row r="189" spans="1:7" ht="15.75">
      <c r="A189" s="110" t="s">
        <v>188</v>
      </c>
      <c r="B189" s="56" t="s">
        <v>0</v>
      </c>
      <c r="C189" s="56">
        <v>2012</v>
      </c>
      <c r="D189" s="111">
        <v>-116872</v>
      </c>
      <c r="E189" s="111">
        <f>'[1]PEG 2011 définitive'!D21</f>
        <v>-194571.39999999997</v>
      </c>
      <c r="F189" s="112">
        <f t="shared" si="8"/>
        <v>-39.933618198769182</v>
      </c>
      <c r="G189" s="78"/>
    </row>
    <row r="190" spans="1:7" ht="15.75">
      <c r="A190" s="110" t="s">
        <v>189</v>
      </c>
      <c r="B190" s="56" t="s">
        <v>0</v>
      </c>
      <c r="C190" s="56">
        <v>2012</v>
      </c>
      <c r="D190" s="111">
        <v>-2216.6999999999998</v>
      </c>
      <c r="E190" s="111">
        <f>'[1]PEG 2011 définitive'!D22</f>
        <v>-99581</v>
      </c>
      <c r="F190" s="112">
        <f t="shared" si="8"/>
        <v>-97.773972946646452</v>
      </c>
      <c r="G190" s="78"/>
    </row>
    <row r="191" spans="1:7" ht="15.75">
      <c r="A191" s="110" t="s">
        <v>190</v>
      </c>
      <c r="B191" s="56" t="s">
        <v>0</v>
      </c>
      <c r="C191" s="56">
        <v>2012</v>
      </c>
      <c r="D191" s="111">
        <v>-101115.4</v>
      </c>
      <c r="E191" s="111">
        <f>'[1]PEG 2011 définitive'!D23</f>
        <v>-1783.1</v>
      </c>
      <c r="F191" s="112">
        <f t="shared" si="8"/>
        <v>5570.7643990802535</v>
      </c>
      <c r="G191" s="78"/>
    </row>
    <row r="192" spans="1:7" ht="15.75">
      <c r="A192" s="110" t="s">
        <v>194</v>
      </c>
      <c r="B192" s="56" t="s">
        <v>0</v>
      </c>
      <c r="C192" s="56">
        <v>2012</v>
      </c>
      <c r="D192" s="111">
        <v>-94962</v>
      </c>
      <c r="E192" s="111">
        <f>'[1]PEG 2011 définitive'!D24</f>
        <v>-93207.299999999988</v>
      </c>
      <c r="F192" s="112">
        <f t="shared" si="8"/>
        <v>1.8825778667550752</v>
      </c>
      <c r="G192" s="78"/>
    </row>
    <row r="193" spans="1:7" ht="15.75">
      <c r="A193" s="110" t="s">
        <v>195</v>
      </c>
      <c r="B193" s="56" t="s">
        <v>0</v>
      </c>
      <c r="C193" s="56">
        <v>2012</v>
      </c>
      <c r="D193" s="111">
        <v>-6153.4</v>
      </c>
      <c r="E193" s="111">
        <f>'[1]PEG 2011 définitive'!D25</f>
        <v>-88404</v>
      </c>
      <c r="F193" s="112">
        <f t="shared" si="8"/>
        <v>-93.039455228270214</v>
      </c>
      <c r="G193" s="78"/>
    </row>
    <row r="194" spans="1:7" ht="15.75">
      <c r="A194" s="110" t="s">
        <v>196</v>
      </c>
      <c r="B194" s="56" t="s">
        <v>0</v>
      </c>
      <c r="C194" s="56">
        <v>2012</v>
      </c>
      <c r="D194" s="111">
        <v>-27740.300000000003</v>
      </c>
      <c r="E194" s="111">
        <v>-26380.199999999997</v>
      </c>
      <c r="F194" s="112">
        <f t="shared" si="8"/>
        <v>5.1557607599639343</v>
      </c>
      <c r="G194" s="78"/>
    </row>
    <row r="195" spans="1:7" ht="15.75">
      <c r="A195" s="110" t="s">
        <v>186</v>
      </c>
      <c r="B195" s="56" t="s">
        <v>0</v>
      </c>
      <c r="C195" s="56">
        <v>2012</v>
      </c>
      <c r="D195" s="111">
        <v>15141.1</v>
      </c>
      <c r="E195" s="111">
        <v>19410.400000000001</v>
      </c>
      <c r="F195" s="112">
        <f t="shared" si="8"/>
        <v>-21.994909945184027</v>
      </c>
      <c r="G195" s="78"/>
    </row>
    <row r="196" spans="1:7" ht="15.75">
      <c r="A196" s="110" t="s">
        <v>17</v>
      </c>
      <c r="B196" s="56" t="s">
        <v>0</v>
      </c>
      <c r="C196" s="56">
        <v>2012</v>
      </c>
      <c r="D196" s="111">
        <v>-42881.4</v>
      </c>
      <c r="E196" s="111">
        <v>-45790.6</v>
      </c>
      <c r="F196" s="112">
        <f t="shared" si="8"/>
        <v>-6.3532690115438495</v>
      </c>
      <c r="G196" s="78"/>
    </row>
    <row r="197" spans="1:7" ht="15.75">
      <c r="A197" s="110" t="s">
        <v>197</v>
      </c>
      <c r="B197" s="56" t="s">
        <v>0</v>
      </c>
      <c r="C197" s="56">
        <v>2012</v>
      </c>
      <c r="D197" s="111">
        <v>-6533.2</v>
      </c>
      <c r="E197" s="111">
        <v>-6644.1</v>
      </c>
      <c r="F197" s="112">
        <f t="shared" si="8"/>
        <v>-1.6691500729971054</v>
      </c>
      <c r="G197" s="78"/>
    </row>
    <row r="198" spans="1:7" ht="15.75">
      <c r="A198" s="107" t="s">
        <v>198</v>
      </c>
      <c r="B198" s="41" t="s">
        <v>0</v>
      </c>
      <c r="C198" s="41">
        <v>2012</v>
      </c>
      <c r="D198" s="108">
        <v>147880</v>
      </c>
      <c r="E198" s="108">
        <v>177051</v>
      </c>
      <c r="F198" s="109">
        <f t="shared" si="8"/>
        <v>-16.476043625847925</v>
      </c>
      <c r="G198" s="78"/>
    </row>
    <row r="199" spans="1:7" ht="31.5">
      <c r="A199" s="114" t="s">
        <v>199</v>
      </c>
      <c r="B199" s="89" t="s">
        <v>1</v>
      </c>
      <c r="C199" s="89" t="s">
        <v>1</v>
      </c>
      <c r="D199" s="115"/>
      <c r="E199" s="115"/>
      <c r="F199" s="91"/>
      <c r="G199" s="40" t="s">
        <v>6</v>
      </c>
    </row>
    <row r="200" spans="1:7" ht="15.75">
      <c r="A200" s="1" t="s">
        <v>200</v>
      </c>
      <c r="B200" s="116"/>
      <c r="C200" s="116"/>
      <c r="D200" s="116"/>
      <c r="E200" s="116"/>
      <c r="F200" s="116"/>
      <c r="G200" s="35"/>
    </row>
    <row r="201" spans="1:7" ht="31.5">
      <c r="A201" s="117" t="s">
        <v>19</v>
      </c>
      <c r="B201" s="118" t="s">
        <v>0</v>
      </c>
      <c r="C201" s="118" t="s">
        <v>3</v>
      </c>
      <c r="D201" s="119">
        <v>122897.2</v>
      </c>
      <c r="E201" s="119">
        <v>115763.5</v>
      </c>
      <c r="F201" s="120">
        <f>(D201/E201-1)*100</f>
        <v>6.1623050443360805</v>
      </c>
      <c r="G201" s="6" t="s">
        <v>208</v>
      </c>
    </row>
    <row r="202" spans="1:7" ht="15.75">
      <c r="A202" s="12" t="s">
        <v>201</v>
      </c>
      <c r="B202" s="7" t="s">
        <v>0</v>
      </c>
      <c r="C202" s="24" t="s">
        <v>3</v>
      </c>
      <c r="D202" s="111">
        <v>0</v>
      </c>
      <c r="E202" s="111">
        <v>0</v>
      </c>
      <c r="F202" s="10"/>
      <c r="G202" s="121" t="s">
        <v>2</v>
      </c>
    </row>
    <row r="203" spans="1:7" ht="15" customHeight="1">
      <c r="A203" s="5" t="s">
        <v>202</v>
      </c>
      <c r="B203" s="7" t="s">
        <v>0</v>
      </c>
      <c r="C203" s="24" t="s">
        <v>3</v>
      </c>
      <c r="D203" s="111"/>
      <c r="E203" s="111"/>
      <c r="F203" s="14"/>
      <c r="G203" s="121" t="s">
        <v>2</v>
      </c>
    </row>
    <row r="204" spans="1:7" ht="15" customHeight="1">
      <c r="A204" s="5" t="s">
        <v>193</v>
      </c>
      <c r="B204" s="7" t="s">
        <v>0</v>
      </c>
      <c r="C204" s="24" t="s">
        <v>3</v>
      </c>
      <c r="D204" s="111"/>
      <c r="E204" s="111"/>
      <c r="F204" s="10"/>
      <c r="G204" s="121" t="s">
        <v>2</v>
      </c>
    </row>
    <row r="205" spans="1:7" ht="15" customHeight="1">
      <c r="A205" s="5" t="s">
        <v>203</v>
      </c>
      <c r="B205" s="7" t="s">
        <v>0</v>
      </c>
      <c r="C205" s="24" t="s">
        <v>3</v>
      </c>
      <c r="D205" s="122"/>
      <c r="E205" s="122"/>
      <c r="F205" s="10"/>
      <c r="G205" s="121"/>
    </row>
    <row r="206" spans="1:7" ht="47.25">
      <c r="A206" s="5" t="s">
        <v>204</v>
      </c>
      <c r="B206" s="7" t="s">
        <v>0</v>
      </c>
      <c r="C206" s="24" t="s">
        <v>3</v>
      </c>
      <c r="D206" s="122"/>
      <c r="E206" s="122"/>
      <c r="F206" s="10"/>
      <c r="G206" s="121" t="s">
        <v>2</v>
      </c>
    </row>
    <row r="207" spans="1:7" ht="15.75">
      <c r="A207" s="12" t="s">
        <v>205</v>
      </c>
      <c r="B207" s="15" t="s">
        <v>0</v>
      </c>
      <c r="C207" s="22" t="s">
        <v>3</v>
      </c>
      <c r="D207" s="123">
        <v>122897.2</v>
      </c>
      <c r="E207" s="123">
        <v>115763.5</v>
      </c>
      <c r="F207" s="18">
        <f t="shared" ref="F207:F209" si="9">(D207/E207-1)*100</f>
        <v>6.1623050443360805</v>
      </c>
      <c r="G207" s="121" t="s">
        <v>2</v>
      </c>
    </row>
    <row r="208" spans="1:7" ht="31.5">
      <c r="A208" s="5" t="s">
        <v>206</v>
      </c>
      <c r="B208" s="7" t="s">
        <v>0</v>
      </c>
      <c r="C208" s="24" t="s">
        <v>3</v>
      </c>
      <c r="D208" s="122">
        <v>32988</v>
      </c>
      <c r="E208" s="122">
        <v>28473</v>
      </c>
      <c r="F208" s="10">
        <f t="shared" si="9"/>
        <v>15.857127805289227</v>
      </c>
      <c r="G208" s="121" t="s">
        <v>2</v>
      </c>
    </row>
    <row r="209" spans="1:7" ht="15.75">
      <c r="A209" s="5" t="s">
        <v>207</v>
      </c>
      <c r="B209" s="7" t="s">
        <v>0</v>
      </c>
      <c r="C209" s="24" t="s">
        <v>3</v>
      </c>
      <c r="D209" s="122">
        <v>89909.2</v>
      </c>
      <c r="E209" s="122">
        <v>87290.5</v>
      </c>
      <c r="F209" s="10">
        <f t="shared" si="9"/>
        <v>2.9999828159994468</v>
      </c>
      <c r="G209" s="121" t="s">
        <v>2</v>
      </c>
    </row>
    <row r="210" spans="1:7" ht="15.75">
      <c r="A210" s="5" t="s">
        <v>185</v>
      </c>
      <c r="B210" s="7" t="s">
        <v>0</v>
      </c>
      <c r="C210" s="24" t="s">
        <v>3</v>
      </c>
      <c r="D210" s="124"/>
      <c r="E210" s="124"/>
      <c r="F210" s="10"/>
      <c r="G210" s="121"/>
    </row>
    <row r="211" spans="1:7" ht="47.25">
      <c r="A211" s="5" t="s">
        <v>204</v>
      </c>
      <c r="B211" s="7" t="s">
        <v>0</v>
      </c>
      <c r="C211" s="24" t="s">
        <v>3</v>
      </c>
      <c r="D211" s="124"/>
      <c r="E211" s="124"/>
      <c r="F211" s="10"/>
      <c r="G211" s="121" t="s">
        <v>2</v>
      </c>
    </row>
    <row r="212" spans="1:7" ht="31.5">
      <c r="A212" s="12" t="s">
        <v>209</v>
      </c>
      <c r="B212" s="15" t="s">
        <v>0</v>
      </c>
      <c r="C212" s="22" t="s">
        <v>3</v>
      </c>
      <c r="D212" s="125">
        <v>12645.297135280001</v>
      </c>
      <c r="E212" s="125">
        <v>10848.803128179999</v>
      </c>
      <c r="F212" s="18">
        <f t="shared" ref="F212:F213" si="10">(D212/E212-1)*100</f>
        <v>16.55937512990322</v>
      </c>
      <c r="G212" s="40" t="s">
        <v>6</v>
      </c>
    </row>
    <row r="213" spans="1:7" ht="15.75">
      <c r="A213" s="12" t="s">
        <v>201</v>
      </c>
      <c r="B213" s="15" t="s">
        <v>0</v>
      </c>
      <c r="C213" s="22" t="s">
        <v>3</v>
      </c>
      <c r="D213" s="125">
        <v>5465.9887323100011</v>
      </c>
      <c r="E213" s="125">
        <v>3568.3211995099991</v>
      </c>
      <c r="F213" s="18">
        <f t="shared" si="10"/>
        <v>53.180961766014477</v>
      </c>
      <c r="G213" s="121" t="s">
        <v>2</v>
      </c>
    </row>
    <row r="214" spans="1:7" ht="47.25">
      <c r="A214" s="5" t="s">
        <v>210</v>
      </c>
      <c r="B214" s="7" t="s">
        <v>0</v>
      </c>
      <c r="C214" s="24" t="s">
        <v>3</v>
      </c>
      <c r="D214" s="126"/>
      <c r="E214" s="126"/>
      <c r="F214" s="127"/>
      <c r="G214" s="121" t="s">
        <v>2</v>
      </c>
    </row>
    <row r="215" spans="1:7" ht="15.75">
      <c r="A215" s="5" t="s">
        <v>211</v>
      </c>
      <c r="B215" s="7" t="s">
        <v>0</v>
      </c>
      <c r="C215" s="24" t="s">
        <v>3</v>
      </c>
      <c r="D215" s="126"/>
      <c r="E215" s="126"/>
      <c r="F215" s="127"/>
      <c r="G215" s="121" t="s">
        <v>2</v>
      </c>
    </row>
    <row r="216" spans="1:7" ht="31.5">
      <c r="A216" s="5" t="s">
        <v>212</v>
      </c>
      <c r="B216" s="7" t="s">
        <v>0</v>
      </c>
      <c r="C216" s="24" t="s">
        <v>3</v>
      </c>
      <c r="D216" s="126">
        <v>5465.9887323100011</v>
      </c>
      <c r="E216" s="126">
        <v>3568.3211995099991</v>
      </c>
      <c r="F216" s="10">
        <f t="shared" ref="F216" si="11">(D216/E216-1)*100</f>
        <v>53.180961766014477</v>
      </c>
      <c r="G216" s="121" t="s">
        <v>2</v>
      </c>
    </row>
    <row r="217" spans="1:7" ht="47.25">
      <c r="A217" s="5" t="s">
        <v>204</v>
      </c>
      <c r="B217" s="7" t="s">
        <v>0</v>
      </c>
      <c r="C217" s="24" t="s">
        <v>3</v>
      </c>
      <c r="D217" s="126"/>
      <c r="E217" s="126"/>
      <c r="F217" s="127"/>
      <c r="G217" s="121" t="s">
        <v>2</v>
      </c>
    </row>
    <row r="218" spans="1:7" ht="15.75">
      <c r="A218" s="12" t="s">
        <v>205</v>
      </c>
      <c r="B218" s="15" t="s">
        <v>0</v>
      </c>
      <c r="C218" s="22" t="s">
        <v>3</v>
      </c>
      <c r="D218" s="125">
        <v>7179.3084029700003</v>
      </c>
      <c r="E218" s="125">
        <v>7280.4819286700003</v>
      </c>
      <c r="F218" s="18">
        <f t="shared" ref="F218" si="12">(D218/E218-1)*100</f>
        <v>-1.3896542384314703</v>
      </c>
      <c r="G218" s="121" t="s">
        <v>2</v>
      </c>
    </row>
    <row r="219" spans="1:7" ht="31.5">
      <c r="A219" s="5" t="s">
        <v>213</v>
      </c>
      <c r="B219" s="7" t="s">
        <v>0</v>
      </c>
      <c r="C219" s="24" t="s">
        <v>3</v>
      </c>
      <c r="D219" s="126"/>
      <c r="E219" s="126"/>
      <c r="F219" s="10"/>
      <c r="G219" s="121" t="s">
        <v>2</v>
      </c>
    </row>
    <row r="220" spans="1:7" ht="15.75">
      <c r="A220" s="5" t="s">
        <v>211</v>
      </c>
      <c r="B220" s="7" t="s">
        <v>0</v>
      </c>
      <c r="C220" s="24" t="s">
        <v>3</v>
      </c>
      <c r="D220" s="126"/>
      <c r="E220" s="126"/>
      <c r="F220" s="10"/>
      <c r="G220" s="121" t="s">
        <v>2</v>
      </c>
    </row>
    <row r="221" spans="1:7" ht="31.5">
      <c r="A221" s="5" t="s">
        <v>196</v>
      </c>
      <c r="B221" s="7" t="s">
        <v>0</v>
      </c>
      <c r="C221" s="24" t="s">
        <v>3</v>
      </c>
      <c r="D221" s="126"/>
      <c r="E221" s="126"/>
      <c r="F221" s="10"/>
      <c r="G221" s="121" t="s">
        <v>2</v>
      </c>
    </row>
    <row r="222" spans="1:7" ht="47.25">
      <c r="A222" s="5" t="s">
        <v>204</v>
      </c>
      <c r="B222" s="7" t="s">
        <v>0</v>
      </c>
      <c r="C222" s="24" t="s">
        <v>3</v>
      </c>
      <c r="D222" s="126">
        <v>7179.3084029700003</v>
      </c>
      <c r="E222" s="126">
        <v>7280.4819286700003</v>
      </c>
      <c r="F222" s="10">
        <f t="shared" ref="F222:F224" si="13">(D222/E222-1)*100</f>
        <v>-1.3896542384314703</v>
      </c>
      <c r="G222" s="121" t="s">
        <v>2</v>
      </c>
    </row>
    <row r="223" spans="1:7" ht="31.5">
      <c r="A223" s="12" t="s">
        <v>214</v>
      </c>
      <c r="B223" s="15" t="s">
        <v>0</v>
      </c>
      <c r="C223" s="22" t="s">
        <v>3</v>
      </c>
      <c r="D223" s="125">
        <v>18332.143</v>
      </c>
      <c r="E223" s="125">
        <v>14802.611999999999</v>
      </c>
      <c r="F223" s="18">
        <f t="shared" si="13"/>
        <v>23.843974293185568</v>
      </c>
      <c r="G223" s="40" t="s">
        <v>6</v>
      </c>
    </row>
    <row r="224" spans="1:7" ht="15.75">
      <c r="A224" s="12" t="s">
        <v>201</v>
      </c>
      <c r="B224" s="15" t="s">
        <v>0</v>
      </c>
      <c r="C224" s="22" t="s">
        <v>3</v>
      </c>
      <c r="D224" s="125">
        <v>17247.445</v>
      </c>
      <c r="E224" s="125">
        <v>13926.031999999999</v>
      </c>
      <c r="F224" s="18">
        <f t="shared" si="13"/>
        <v>23.850390405536913</v>
      </c>
      <c r="G224" s="121" t="s">
        <v>2</v>
      </c>
    </row>
    <row r="225" spans="1:7" ht="47.25">
      <c r="A225" s="5" t="s">
        <v>210</v>
      </c>
      <c r="B225" s="7" t="s">
        <v>0</v>
      </c>
      <c r="C225" s="24" t="s">
        <v>3</v>
      </c>
      <c r="D225" s="126">
        <v>0</v>
      </c>
      <c r="E225" s="126">
        <v>0</v>
      </c>
      <c r="F225" s="10"/>
      <c r="G225" s="121" t="s">
        <v>2</v>
      </c>
    </row>
    <row r="226" spans="1:7" ht="15.75">
      <c r="A226" s="5" t="s">
        <v>211</v>
      </c>
      <c r="B226" s="7" t="s">
        <v>0</v>
      </c>
      <c r="C226" s="24" t="s">
        <v>3</v>
      </c>
      <c r="D226" s="126">
        <v>15874.450999999999</v>
      </c>
      <c r="E226" s="126">
        <v>12761.278</v>
      </c>
      <c r="F226" s="10">
        <f t="shared" ref="F226:F229" si="14">(D226/E226-1)*100</f>
        <v>24.395464153355164</v>
      </c>
      <c r="G226" s="121" t="s">
        <v>2</v>
      </c>
    </row>
    <row r="227" spans="1:7" ht="31.5">
      <c r="A227" s="5" t="s">
        <v>212</v>
      </c>
      <c r="B227" s="7" t="s">
        <v>0</v>
      </c>
      <c r="C227" s="24" t="s">
        <v>3</v>
      </c>
      <c r="D227" s="126">
        <v>1228.21</v>
      </c>
      <c r="E227" s="126">
        <v>1024.1210000000001</v>
      </c>
      <c r="F227" s="10">
        <f t="shared" si="14"/>
        <v>19.928211607808045</v>
      </c>
      <c r="G227" s="121" t="s">
        <v>2</v>
      </c>
    </row>
    <row r="228" spans="1:7" ht="47.25">
      <c r="A228" s="5" t="s">
        <v>204</v>
      </c>
      <c r="B228" s="7" t="s">
        <v>0</v>
      </c>
      <c r="C228" s="24" t="s">
        <v>3</v>
      </c>
      <c r="D228" s="126">
        <v>144.78400000000079</v>
      </c>
      <c r="E228" s="126">
        <v>140.63299999999879</v>
      </c>
      <c r="F228" s="10">
        <f t="shared" si="14"/>
        <v>2.951654305889817</v>
      </c>
      <c r="G228" s="121" t="s">
        <v>2</v>
      </c>
    </row>
    <row r="229" spans="1:7" ht="15.75">
      <c r="A229" s="12" t="s">
        <v>205</v>
      </c>
      <c r="B229" s="15" t="s">
        <v>0</v>
      </c>
      <c r="C229" s="22" t="s">
        <v>3</v>
      </c>
      <c r="D229" s="125">
        <v>1084.6980000000001</v>
      </c>
      <c r="E229" s="125">
        <v>876.58</v>
      </c>
      <c r="F229" s="18">
        <f t="shared" si="14"/>
        <v>23.7420429396062</v>
      </c>
      <c r="G229" s="121" t="s">
        <v>2</v>
      </c>
    </row>
    <row r="230" spans="1:7" ht="31.5">
      <c r="A230" s="5" t="s">
        <v>213</v>
      </c>
      <c r="B230" s="7" t="s">
        <v>0</v>
      </c>
      <c r="C230" s="24" t="s">
        <v>3</v>
      </c>
      <c r="D230" s="124"/>
      <c r="E230" s="124"/>
      <c r="F230" s="14"/>
      <c r="G230" s="121" t="s">
        <v>2</v>
      </c>
    </row>
    <row r="231" spans="1:7" ht="15.75">
      <c r="A231" s="5" t="s">
        <v>211</v>
      </c>
      <c r="B231" s="7" t="s">
        <v>0</v>
      </c>
      <c r="C231" s="24" t="s">
        <v>3</v>
      </c>
      <c r="D231" s="124"/>
      <c r="E231" s="124"/>
      <c r="F231" s="10"/>
      <c r="G231" s="121" t="s">
        <v>2</v>
      </c>
    </row>
    <row r="232" spans="1:7" ht="31.5">
      <c r="A232" s="5" t="s">
        <v>196</v>
      </c>
      <c r="B232" s="7" t="s">
        <v>0</v>
      </c>
      <c r="C232" s="24" t="s">
        <v>3</v>
      </c>
      <c r="D232" s="124"/>
      <c r="E232" s="124"/>
      <c r="F232" s="14"/>
      <c r="G232" s="121" t="s">
        <v>2</v>
      </c>
    </row>
    <row r="233" spans="1:7" ht="47.25">
      <c r="A233" s="5" t="s">
        <v>204</v>
      </c>
      <c r="B233" s="7" t="s">
        <v>0</v>
      </c>
      <c r="C233" s="24" t="s">
        <v>3</v>
      </c>
      <c r="D233" s="124"/>
      <c r="E233" s="124"/>
      <c r="F233" s="14"/>
      <c r="G233" s="121" t="s">
        <v>2</v>
      </c>
    </row>
    <row r="234" spans="1:7" ht="31.5">
      <c r="A234" s="12" t="s">
        <v>215</v>
      </c>
      <c r="B234" s="15" t="s">
        <v>0</v>
      </c>
      <c r="C234" s="22" t="s">
        <v>3</v>
      </c>
      <c r="D234" s="123">
        <v>132014.39999999999</v>
      </c>
      <c r="E234" s="123">
        <v>130702.8</v>
      </c>
      <c r="F234" s="128">
        <f t="shared" ref="F234:F235" si="15">(D234/E234-1)*100</f>
        <v>1.0034980122843429</v>
      </c>
      <c r="G234" s="129" t="s">
        <v>2</v>
      </c>
    </row>
    <row r="235" spans="1:7" ht="63">
      <c r="A235" s="4" t="s">
        <v>216</v>
      </c>
      <c r="B235" s="130" t="s">
        <v>0</v>
      </c>
      <c r="C235" s="22" t="s">
        <v>3</v>
      </c>
      <c r="D235" s="123">
        <v>101138.1</v>
      </c>
      <c r="E235" s="123">
        <v>99967.3</v>
      </c>
      <c r="F235" s="128">
        <f t="shared" si="15"/>
        <v>1.1711829768334292</v>
      </c>
      <c r="G235" s="6" t="s">
        <v>218</v>
      </c>
    </row>
    <row r="236" spans="1:7" ht="15.75">
      <c r="A236" s="12" t="s">
        <v>201</v>
      </c>
      <c r="B236" s="15" t="s">
        <v>0</v>
      </c>
      <c r="C236" s="22" t="s">
        <v>3</v>
      </c>
      <c r="D236" s="123">
        <v>0</v>
      </c>
      <c r="E236" s="123">
        <v>0</v>
      </c>
      <c r="F236" s="14"/>
      <c r="G236" s="40"/>
    </row>
    <row r="237" spans="1:7" ht="47.25">
      <c r="A237" s="5" t="s">
        <v>210</v>
      </c>
      <c r="B237" s="7" t="s">
        <v>0</v>
      </c>
      <c r="C237" s="24" t="s">
        <v>3</v>
      </c>
      <c r="D237" s="122"/>
      <c r="E237" s="122"/>
      <c r="F237" s="14"/>
      <c r="G237" s="40"/>
    </row>
    <row r="238" spans="1:7" ht="15.75">
      <c r="A238" s="5" t="s">
        <v>217</v>
      </c>
      <c r="B238" s="7" t="s">
        <v>0</v>
      </c>
      <c r="C238" s="24" t="s">
        <v>3</v>
      </c>
      <c r="D238" s="122"/>
      <c r="E238" s="122"/>
      <c r="F238" s="14"/>
      <c r="G238" s="40"/>
    </row>
    <row r="239" spans="1:7" ht="31.5">
      <c r="A239" s="5" t="s">
        <v>212</v>
      </c>
      <c r="B239" s="7" t="s">
        <v>0</v>
      </c>
      <c r="C239" s="24" t="s">
        <v>3</v>
      </c>
      <c r="D239" s="122"/>
      <c r="E239" s="122"/>
      <c r="F239" s="14"/>
      <c r="G239" s="40"/>
    </row>
    <row r="240" spans="1:7" ht="15.75">
      <c r="A240" s="5" t="s">
        <v>185</v>
      </c>
      <c r="B240" s="7" t="s">
        <v>0</v>
      </c>
      <c r="C240" s="24" t="s">
        <v>3</v>
      </c>
      <c r="D240" s="122"/>
      <c r="E240" s="122"/>
      <c r="F240" s="14"/>
      <c r="G240" s="40"/>
    </row>
    <row r="241" spans="1:7" ht="47.25">
      <c r="A241" s="5" t="s">
        <v>204</v>
      </c>
      <c r="B241" s="7" t="s">
        <v>0</v>
      </c>
      <c r="C241" s="24" t="s">
        <v>3</v>
      </c>
      <c r="D241" s="122"/>
      <c r="E241" s="122"/>
      <c r="F241" s="14"/>
      <c r="G241" s="40"/>
    </row>
    <row r="242" spans="1:7" ht="15.75">
      <c r="A242" s="12" t="s">
        <v>205</v>
      </c>
      <c r="B242" s="15" t="s">
        <v>0</v>
      </c>
      <c r="C242" s="22" t="s">
        <v>3</v>
      </c>
      <c r="D242" s="123">
        <v>101138.1</v>
      </c>
      <c r="E242" s="123">
        <v>99967.3</v>
      </c>
      <c r="F242" s="18">
        <f t="shared" ref="F242" si="16">(D242/E242-1)*100</f>
        <v>1.1711829768334292</v>
      </c>
      <c r="G242" s="40"/>
    </row>
    <row r="243" spans="1:7" ht="31.5">
      <c r="A243" s="5" t="s">
        <v>213</v>
      </c>
      <c r="B243" s="7" t="s">
        <v>0</v>
      </c>
      <c r="C243" s="24" t="s">
        <v>3</v>
      </c>
      <c r="D243" s="122"/>
      <c r="E243" s="122"/>
      <c r="F243" s="10"/>
      <c r="G243" s="40"/>
    </row>
    <row r="244" spans="1:7" ht="15.75">
      <c r="A244" s="5" t="s">
        <v>20</v>
      </c>
      <c r="B244" s="7" t="s">
        <v>0</v>
      </c>
      <c r="C244" s="24" t="s">
        <v>3</v>
      </c>
      <c r="D244" s="122">
        <v>101138.1</v>
      </c>
      <c r="E244" s="122">
        <v>99967.3</v>
      </c>
      <c r="F244" s="10">
        <f t="shared" ref="F244" si="17">(D244/E244-1)*100</f>
        <v>1.1711829768334292</v>
      </c>
      <c r="G244" s="40"/>
    </row>
    <row r="245" spans="1:7" ht="31.5">
      <c r="A245" s="5" t="s">
        <v>196</v>
      </c>
      <c r="B245" s="7" t="s">
        <v>0</v>
      </c>
      <c r="C245" s="24" t="s">
        <v>3</v>
      </c>
      <c r="D245" s="124"/>
      <c r="E245" s="124"/>
      <c r="F245" s="14"/>
      <c r="G245" s="40"/>
    </row>
    <row r="246" spans="1:7" ht="15.75">
      <c r="A246" s="5" t="s">
        <v>203</v>
      </c>
      <c r="B246" s="7" t="s">
        <v>0</v>
      </c>
      <c r="C246" s="24" t="s">
        <v>3</v>
      </c>
      <c r="D246" s="124"/>
      <c r="E246" s="124"/>
      <c r="F246" s="14"/>
      <c r="G246" s="40"/>
    </row>
    <row r="247" spans="1:7" ht="47.25">
      <c r="A247" s="5" t="s">
        <v>204</v>
      </c>
      <c r="B247" s="7" t="s">
        <v>0</v>
      </c>
      <c r="C247" s="24" t="s">
        <v>3</v>
      </c>
      <c r="D247" s="124"/>
      <c r="E247" s="124"/>
      <c r="F247" s="14"/>
      <c r="G247" s="40"/>
    </row>
    <row r="248" spans="1:7" ht="63">
      <c r="A248" s="12" t="s">
        <v>219</v>
      </c>
      <c r="B248" s="15" t="s">
        <v>0</v>
      </c>
      <c r="C248" s="22" t="s">
        <v>3</v>
      </c>
      <c r="D248" s="131">
        <f>D249+D255</f>
        <v>30876.3</v>
      </c>
      <c r="E248" s="131">
        <f>E249+E255</f>
        <v>30735.5</v>
      </c>
      <c r="F248" s="18">
        <f t="shared" ref="F248:F263" si="18">(D248/E248-1)*100</f>
        <v>0.45810219453075174</v>
      </c>
      <c r="G248" s="40" t="s">
        <v>15</v>
      </c>
    </row>
    <row r="249" spans="1:7" ht="15.75">
      <c r="A249" s="12" t="s">
        <v>201</v>
      </c>
      <c r="B249" s="15" t="s">
        <v>0</v>
      </c>
      <c r="C249" s="22" t="s">
        <v>3</v>
      </c>
      <c r="D249" s="132">
        <f>SUM(D250:D254)</f>
        <v>21152.6</v>
      </c>
      <c r="E249" s="132">
        <f>SUM(E250:E254)</f>
        <v>20327.099999999999</v>
      </c>
      <c r="F249" s="18">
        <f t="shared" si="18"/>
        <v>4.0610810199192215</v>
      </c>
      <c r="G249" s="40"/>
    </row>
    <row r="250" spans="1:7" ht="47.25">
      <c r="A250" s="5" t="s">
        <v>210</v>
      </c>
      <c r="B250" s="7" t="s">
        <v>0</v>
      </c>
      <c r="C250" s="24" t="s">
        <v>3</v>
      </c>
      <c r="D250" s="133"/>
      <c r="E250" s="133"/>
      <c r="F250" s="10"/>
      <c r="G250" s="40"/>
    </row>
    <row r="251" spans="1:7" ht="15.75">
      <c r="A251" s="5" t="s">
        <v>211</v>
      </c>
      <c r="B251" s="7" t="s">
        <v>0</v>
      </c>
      <c r="C251" s="24" t="s">
        <v>3</v>
      </c>
      <c r="D251" s="133">
        <v>48.8</v>
      </c>
      <c r="E251" s="133">
        <v>49.1</v>
      </c>
      <c r="F251" s="10">
        <f t="shared" si="18"/>
        <v>-0.6109979633401319</v>
      </c>
      <c r="G251" s="40"/>
    </row>
    <row r="252" spans="1:7" ht="31.5">
      <c r="A252" s="5" t="s">
        <v>196</v>
      </c>
      <c r="B252" s="7" t="s">
        <v>0</v>
      </c>
      <c r="C252" s="24" t="s">
        <v>3</v>
      </c>
      <c r="D252" s="133"/>
      <c r="E252" s="133"/>
      <c r="F252" s="10"/>
      <c r="G252" s="40"/>
    </row>
    <row r="253" spans="1:7" ht="15.75">
      <c r="A253" s="5" t="s">
        <v>185</v>
      </c>
      <c r="B253" s="7" t="s">
        <v>0</v>
      </c>
      <c r="C253" s="24" t="s">
        <v>3</v>
      </c>
      <c r="D253" s="133">
        <v>21103.8</v>
      </c>
      <c r="E253" s="133">
        <v>20278</v>
      </c>
      <c r="F253" s="10">
        <f t="shared" si="18"/>
        <v>4.0723937271920363</v>
      </c>
      <c r="G253" s="40"/>
    </row>
    <row r="254" spans="1:7" ht="47.25">
      <c r="A254" s="5" t="s">
        <v>204</v>
      </c>
      <c r="B254" s="7" t="s">
        <v>0</v>
      </c>
      <c r="C254" s="24" t="s">
        <v>3</v>
      </c>
      <c r="D254" s="133"/>
      <c r="E254" s="133"/>
      <c r="F254" s="10"/>
      <c r="G254" s="40"/>
    </row>
    <row r="255" spans="1:7" ht="15.75">
      <c r="A255" s="12" t="s">
        <v>205</v>
      </c>
      <c r="B255" s="15" t="s">
        <v>0</v>
      </c>
      <c r="C255" s="22" t="s">
        <v>3</v>
      </c>
      <c r="D255" s="132">
        <f>SUM(D256:D260)</f>
        <v>9723.7000000000007</v>
      </c>
      <c r="E255" s="132">
        <f>SUM(E256:E260)</f>
        <v>10408.4</v>
      </c>
      <c r="F255" s="18">
        <f t="shared" si="18"/>
        <v>-6.5783405710772014</v>
      </c>
      <c r="G255" s="40"/>
    </row>
    <row r="256" spans="1:7" ht="31.5">
      <c r="A256" s="5" t="s">
        <v>213</v>
      </c>
      <c r="B256" s="7" t="s">
        <v>0</v>
      </c>
      <c r="C256" s="24" t="s">
        <v>3</v>
      </c>
      <c r="D256" s="133"/>
      <c r="E256" s="133"/>
      <c r="F256" s="10"/>
      <c r="G256" s="40"/>
    </row>
    <row r="257" spans="1:7" ht="15.75">
      <c r="A257" s="5" t="s">
        <v>211</v>
      </c>
      <c r="B257" s="7" t="s">
        <v>0</v>
      </c>
      <c r="C257" s="24" t="s">
        <v>3</v>
      </c>
      <c r="D257" s="133">
        <v>9698.7000000000007</v>
      </c>
      <c r="E257" s="133">
        <v>10383.5</v>
      </c>
      <c r="F257" s="10">
        <f t="shared" si="18"/>
        <v>-6.5950787306784715</v>
      </c>
      <c r="G257" s="40"/>
    </row>
    <row r="258" spans="1:7" ht="31.5">
      <c r="A258" s="5" t="s">
        <v>196</v>
      </c>
      <c r="B258" s="7" t="s">
        <v>0</v>
      </c>
      <c r="C258" s="24" t="s">
        <v>3</v>
      </c>
      <c r="D258" s="133"/>
      <c r="E258" s="133"/>
      <c r="F258" s="10"/>
      <c r="G258" s="40"/>
    </row>
    <row r="259" spans="1:7" ht="15.75">
      <c r="A259" s="5" t="s">
        <v>185</v>
      </c>
      <c r="B259" s="7" t="s">
        <v>0</v>
      </c>
      <c r="C259" s="24" t="s">
        <v>3</v>
      </c>
      <c r="D259" s="133">
        <v>25</v>
      </c>
      <c r="E259" s="133">
        <v>24.9</v>
      </c>
      <c r="F259" s="10">
        <f t="shared" si="18"/>
        <v>0.40160642570281624</v>
      </c>
      <c r="G259" s="40"/>
    </row>
    <row r="260" spans="1:7" ht="47.25">
      <c r="A260" s="5" t="s">
        <v>204</v>
      </c>
      <c r="B260" s="7" t="s">
        <v>0</v>
      </c>
      <c r="C260" s="24" t="s">
        <v>3</v>
      </c>
      <c r="D260" s="134" t="s">
        <v>18</v>
      </c>
      <c r="E260" s="134" t="s">
        <v>18</v>
      </c>
      <c r="F260" s="10"/>
      <c r="G260" s="40"/>
    </row>
    <row r="261" spans="1:7" ht="31.5">
      <c r="A261" s="12" t="s">
        <v>220</v>
      </c>
      <c r="B261" s="15" t="s">
        <v>0</v>
      </c>
      <c r="C261" s="22" t="s">
        <v>3</v>
      </c>
      <c r="D261" s="132">
        <f>SUM(D262:D262)</f>
        <v>25636.3</v>
      </c>
      <c r="E261" s="132">
        <f>SUM(E262:E262)</f>
        <v>26159.8</v>
      </c>
      <c r="F261" s="18">
        <f t="shared" si="18"/>
        <v>-2.0011620883951697</v>
      </c>
      <c r="G261" s="129" t="s">
        <v>2</v>
      </c>
    </row>
    <row r="262" spans="1:7" ht="47.25">
      <c r="A262" s="5" t="s">
        <v>221</v>
      </c>
      <c r="B262" s="7" t="s">
        <v>0</v>
      </c>
      <c r="C262" s="24" t="s">
        <v>3</v>
      </c>
      <c r="D262" s="133">
        <v>25636.3</v>
      </c>
      <c r="E262" s="133">
        <v>26159.8</v>
      </c>
      <c r="F262" s="10">
        <f t="shared" si="18"/>
        <v>-2.0011620883951697</v>
      </c>
      <c r="G262" s="121" t="s">
        <v>2</v>
      </c>
    </row>
    <row r="263" spans="1:7" ht="31.5">
      <c r="A263" s="12" t="s">
        <v>222</v>
      </c>
      <c r="B263" s="15" t="s">
        <v>0</v>
      </c>
      <c r="C263" s="22" t="s">
        <v>3</v>
      </c>
      <c r="D263" s="132">
        <v>311252.34013527998</v>
      </c>
      <c r="E263" s="132">
        <v>298277.51512818004</v>
      </c>
      <c r="F263" s="18">
        <f t="shared" si="18"/>
        <v>4.3499172244090278</v>
      </c>
      <c r="G263" s="129" t="s">
        <v>2</v>
      </c>
    </row>
    <row r="264" spans="1:7" ht="15.75">
      <c r="A264" s="33" t="s">
        <v>21</v>
      </c>
      <c r="B264" s="34"/>
      <c r="C264" s="34"/>
      <c r="D264" s="34"/>
      <c r="E264" s="34"/>
      <c r="F264" s="34"/>
      <c r="G264" s="35"/>
    </row>
    <row r="265" spans="1:7">
      <c r="A265" s="135" t="s">
        <v>22</v>
      </c>
      <c r="B265" s="136" t="s">
        <v>223</v>
      </c>
      <c r="C265" s="136">
        <v>2004</v>
      </c>
      <c r="D265" s="137">
        <v>29838.6</v>
      </c>
      <c r="E265" s="138">
        <v>29520.400000000001</v>
      </c>
      <c r="F265" s="139">
        <f>(D265/E265-1)*100</f>
        <v>1.0778986734597096</v>
      </c>
      <c r="G265" s="140" t="s">
        <v>224</v>
      </c>
    </row>
    <row r="266" spans="1:7">
      <c r="A266" s="141"/>
      <c r="B266" s="142"/>
      <c r="C266" s="142"/>
      <c r="D266" s="143"/>
      <c r="E266" s="144"/>
      <c r="F266" s="145"/>
      <c r="G266" s="146"/>
    </row>
    <row r="267" spans="1:7">
      <c r="A267" s="147" t="s">
        <v>225</v>
      </c>
      <c r="B267" s="148"/>
      <c r="C267" s="148"/>
      <c r="D267" s="148"/>
      <c r="E267" s="148"/>
      <c r="F267" s="148"/>
      <c r="G267" s="149"/>
    </row>
    <row r="268" spans="1:7">
      <c r="A268" s="150" t="s">
        <v>226</v>
      </c>
      <c r="B268" s="150"/>
      <c r="C268" s="150"/>
      <c r="D268" s="151"/>
      <c r="E268" s="151"/>
      <c r="F268" s="151"/>
      <c r="G268" s="151"/>
    </row>
  </sheetData>
  <mergeCells count="27">
    <mergeCell ref="A267:G267"/>
    <mergeCell ref="A268:C268"/>
    <mergeCell ref="A200:G200"/>
    <mergeCell ref="A264:G264"/>
    <mergeCell ref="A265:A266"/>
    <mergeCell ref="B265:B266"/>
    <mergeCell ref="C265:C266"/>
    <mergeCell ref="D265:D266"/>
    <mergeCell ref="E265:E266"/>
    <mergeCell ref="F265:F266"/>
    <mergeCell ref="G265:G266"/>
    <mergeCell ref="B166:B167"/>
    <mergeCell ref="C166:C167"/>
    <mergeCell ref="D166:D167"/>
    <mergeCell ref="E166:E167"/>
    <mergeCell ref="F166:F167"/>
    <mergeCell ref="G166:G167"/>
    <mergeCell ref="C11:D11"/>
    <mergeCell ref="A12:G12"/>
    <mergeCell ref="A17:B17"/>
    <mergeCell ref="C17:G17"/>
    <mergeCell ref="A19:G19"/>
    <mergeCell ref="A63:G63"/>
    <mergeCell ref="A100:G100"/>
    <mergeCell ref="A132:G132"/>
    <mergeCell ref="A166:A167"/>
    <mergeCell ref="A1:G1"/>
  </mergeCells>
  <hyperlinks>
    <hyperlink ref="G20" r:id="rId1" display="Haut Commissariat au Plan"/>
    <hyperlink ref="G64" r:id="rId2" display="Ministère de l'Economie et des Finances"/>
    <hyperlink ref="G73" r:id="rId3" display="Ministère de l'Economie et des Finances"/>
    <hyperlink ref="G83" r:id="rId4" display="Ministère de l'Economie et des Finances"/>
    <hyperlink ref="G201" r:id="rId5" display="Ministère de l'Economie et des Finances"/>
    <hyperlink ref="G235" r:id="rId6" display="Ministère de l'Economie et des Finances"/>
    <hyperlink ref="G101" r:id="rId7"/>
    <hyperlink ref="G127" r:id="rId8"/>
    <hyperlink ref="G155" r:id="rId9"/>
    <hyperlink ref="G199" r:id="rId10"/>
    <hyperlink ref="G212" r:id="rId11"/>
    <hyperlink ref="G223" r:id="rId12"/>
    <hyperlink ref="G265:G266" r:id="rId13" display="Haut Commissariat au Plan"/>
    <hyperlink ref="G133" r:id="rId14"/>
    <hyperlink ref="G163" r:id="rId15"/>
    <hyperlink ref="G248" r:id="rId16"/>
    <hyperlink ref="G166:G167" r:id="rId17" display="Office des Changes"/>
    <hyperlink ref="G131" r:id="rId18"/>
  </hyperlinks>
  <pageMargins left="0.7" right="0.7" top="0.75" bottom="0.75" header="0.3" footer="0.3"/>
  <pageSetup orientation="portrait" verticalDpi="0" r:id="rId19"/>
  <drawing r:id="rId2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D5BD97A70D3641969910BEA4B67371" ma:contentTypeVersion="49" ma:contentTypeDescription="Crée un document." ma:contentTypeScope="" ma:versionID="f17bf658b47fa95e373fbb013fb0ec31">
  <xsd:schema xmlns:xsd="http://www.w3.org/2001/XMLSchema" xmlns:xs="http://www.w3.org/2001/XMLSchema" xmlns:p="http://schemas.microsoft.com/office/2006/metadata/properties" xmlns:ns3="2ed7bce6-9504-4e3c-8303-3425f7dcdd1e" xmlns:ns4="e6905d02-5630-417c-9954-c8f38ab3a42f" xmlns:ns5="56539166-37f9-4d5f-9145-bf1d45b15ac4" xmlns:ns6="e17ec7df-8ceb-404e-ad73-7fe9e4dbcd32" targetNamespace="http://schemas.microsoft.com/office/2006/metadata/properties" ma:root="true" ma:fieldsID="9b8af8a0d8044800ae8f714ce7714ae3" ns3:_="" ns4:_="" ns5:_="" ns6:_="">
    <xsd:import namespace="2ed7bce6-9504-4e3c-8303-3425f7dcdd1e"/>
    <xsd:import namespace="e6905d02-5630-417c-9954-c8f38ab3a42f"/>
    <xsd:import namespace="56539166-37f9-4d5f-9145-bf1d45b15ac4"/>
    <xsd:import namespace="e17ec7df-8ceb-404e-ad73-7fe9e4dbcd32"/>
    <xsd:element name="properties">
      <xsd:complexType>
        <xsd:sequence>
          <xsd:element name="documentManagement">
            <xsd:complexType>
              <xsd:all>
                <xsd:element ref="ns3:Yers" minOccurs="0"/>
                <xsd:element ref="ns4:SearchMetaPublishingsdate" minOccurs="0"/>
                <xsd:element ref="ns4:SearchMetaExpirationdate" minOccurs="0"/>
                <xsd:element ref="ns3:Langue0"/>
                <xsd:element ref="ns3:Direction0" minOccurs="0"/>
                <xsd:element ref="ns3:Visible" minOccurs="0"/>
                <xsd:element ref="ns5:Mot_x0020_cl_x00e9_" minOccurs="0"/>
                <xsd:element ref="ns5:Mot_x0020_cl_x00e9__x003a_ID" minOccurs="0"/>
                <xsd:element ref="ns5:Theme" minOccurs="0"/>
                <xsd:element ref="ns5:Theme_x003a_ID" minOccurs="0"/>
                <xsd:element ref="ns5:Lien_Externe" minOccurs="0"/>
                <xsd:element ref="ns6:Titre_x002d_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d7bce6-9504-4e3c-8303-3425f7dcdd1e" elementFormDefault="qualified">
    <xsd:import namespace="http://schemas.microsoft.com/office/2006/documentManagement/types"/>
    <xsd:import namespace="http://schemas.microsoft.com/office/infopath/2007/PartnerControls"/>
    <xsd:element name="Yers" ma:index="9" nillable="true" ma:displayName="Years" ma:internalName="Yers">
      <xsd:simpleType>
        <xsd:restriction base="dms:Text">
          <xsd:maxLength value="255"/>
        </xsd:restriction>
      </xsd:simpleType>
    </xsd:element>
    <xsd:element name="Langue0" ma:index="12" ma:displayName="Langue" ma:list="{6e5bef63-f144-4c1b-9c73-a335b74bda2b}" ma:internalName="Langue0" ma:showField="Title" ma:web="e6905d02-5630-417c-9954-c8f38ab3a42f">
      <xsd:simpleType>
        <xsd:restriction base="dms:Lookup"/>
      </xsd:simpleType>
    </xsd:element>
    <xsd:element name="Direction0" ma:index="13" nillable="true" ma:displayName="Direction" ma:list="{f26ad865-2698-4f56-9823-b142a6099d73}" ma:internalName="Direction0" ma:showField="Title" ma:web="e6905d02-5630-417c-9954-c8f38ab3a42f">
      <xsd:simpleType>
        <xsd:restriction base="dms:Lookup"/>
      </xsd:simpleType>
    </xsd:element>
    <xsd:element name="Visible" ma:index="14" nillable="true" ma:displayName="Visible" ma:default="1" ma:indexed="true" ma:internalName="Visibl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6905d02-5630-417c-9954-c8f38ab3a42f" elementFormDefault="qualified">
    <xsd:import namespace="http://schemas.microsoft.com/office/2006/documentManagement/types"/>
    <xsd:import namespace="http://schemas.microsoft.com/office/infopath/2007/PartnerControls"/>
    <xsd:element name="SearchMetaPublishingsdate" ma:index="10" nillable="true" ma:displayName="Date publication" ma:format="DateTime" ma:indexed="true" ma:internalName="SearchMetaPublishingsdate">
      <xsd:simpleType>
        <xsd:restriction base="dms:DateTime"/>
      </xsd:simpleType>
    </xsd:element>
    <xsd:element name="SearchMetaExpirationdate" ma:index="11" nillable="true" ma:displayName="Date d'expiration" ma:format="DateTime" ma:indexed="true" ma:internalName="SearchMetaExpiration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6539166-37f9-4d5f-9145-bf1d45b15ac4" elementFormDefault="qualified">
    <xsd:import namespace="http://schemas.microsoft.com/office/2006/documentManagement/types"/>
    <xsd:import namespace="http://schemas.microsoft.com/office/infopath/2007/PartnerControls"/>
    <xsd:element name="Mot_x0020_cl_x00e9_" ma:index="15" nillable="true" ma:displayName="Mot clé" ma:list="{e777d04c-bb65-4c33-8432-0cfe6bea0603}" ma:internalName="Mot_x0020_cl_x00e9_" ma:showField="Title" ma:web="e6905d02-5630-417c-9954-c8f38ab3a42f">
      <xsd:simpleType>
        <xsd:restriction base="dms:Lookup"/>
      </xsd:simpleType>
    </xsd:element>
    <xsd:element name="Mot_x0020_cl_x00e9__x003a_ID" ma:index="16" nillable="true" ma:displayName="Mot clé:ID" ma:list="{e777d04c-bb65-4c33-8432-0cfe6bea0603}" ma:internalName="Mot_x0020_cl_x00e9__x003a_ID" ma:readOnly="true" ma:showField="ID" ma:web="e6905d02-5630-417c-9954-c8f38ab3a42f">
      <xsd:simpleType>
        <xsd:restriction base="dms:Lookup"/>
      </xsd:simpleType>
    </xsd:element>
    <xsd:element name="Theme" ma:index="18" nillable="true" ma:displayName="Theme" ma:list="{59cb2452-8ec5-4a1a-a8f7-53d8c43ce867}" ma:internalName="Theme0" ma:showField="Title" ma:web="e6905d02-5630-417c-9954-c8f38ab3a42f">
      <xsd:simpleType>
        <xsd:restriction base="dms:Lookup"/>
      </xsd:simpleType>
    </xsd:element>
    <xsd:element name="Theme_x003a_ID" ma:index="19" nillable="true" ma:displayName="Theme:ID" ma:list="{59cb2452-8ec5-4a1a-a8f7-53d8c43ce867}" ma:internalName="Theme_x003a_ID0" ma:readOnly="true" ma:showField="ID" ma:web="e6905d02-5630-417c-9954-c8f38ab3a42f">
      <xsd:simpleType>
        <xsd:restriction base="dms:Lookup"/>
      </xsd:simpleType>
    </xsd:element>
    <xsd:element name="Lien_Externe" ma:index="22" nillable="true" ma:displayName="Lien_Externe" ma:internalName="Lien_Externe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17ec7df-8ceb-404e-ad73-7fe9e4dbcd32" elementFormDefault="qualified">
    <xsd:import namespace="http://schemas.microsoft.com/office/2006/documentManagement/types"/>
    <xsd:import namespace="http://schemas.microsoft.com/office/infopath/2007/PartnerControls"/>
    <xsd:element name="Titre_x002d_ar" ma:index="23" nillable="true" ma:displayName="Titre-ar" ma:internalName="Titre_x002d_a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Yers xmlns="2ed7bce6-9504-4e3c-8303-3425f7dcdd1e">2013</Yers>
    <SearchMetaPublishingsdate xmlns="e6905d02-5630-417c-9954-c8f38ab3a42f">2013-07-25T14:55:00+00:00</SearchMetaPublishingsdate>
    <SearchMetaExpirationdate xmlns="e6905d02-5630-417c-9954-c8f38ab3a42f" xsi:nil="true"/>
    <Langue0 xmlns="2ed7bce6-9504-4e3c-8303-3425f7dcdd1e">3</Langue0>
    <Direction0 xmlns="2ed7bce6-9504-4e3c-8303-3425f7dcdd1e">11</Direction0>
    <Visible xmlns="2ed7bce6-9504-4e3c-8303-3425f7dcdd1e">true</Visible>
    <Mot_x0020_cl_x00e9_ xmlns="56539166-37f9-4d5f-9145-bf1d45b15ac4" xsi:nil="true"/>
    <Lien_Externe xmlns="56539166-37f9-4d5f-9145-bf1d45b15ac4" xsi:nil="true"/>
    <Theme xmlns="56539166-37f9-4d5f-9145-bf1d45b15ac4" xsi:nil="true"/>
    <Titre_x002d_ar xmlns="e17ec7df-8ceb-404e-ad73-7fe9e4dbcd32" xsi:nil="true"/>
  </documentManagement>
</p:properties>
</file>

<file path=customXml/itemProps1.xml><?xml version="1.0" encoding="utf-8"?>
<ds:datastoreItem xmlns:ds="http://schemas.openxmlformats.org/officeDocument/2006/customXml" ds:itemID="{F0716BBD-DEA0-45B3-814C-8543C486B654}"/>
</file>

<file path=customXml/itemProps2.xml><?xml version="1.0" encoding="utf-8"?>
<ds:datastoreItem xmlns:ds="http://schemas.openxmlformats.org/officeDocument/2006/customXml" ds:itemID="{531B96A2-E914-4E4F-AF6E-530ABCF0A197}"/>
</file>

<file path=customXml/itemProps3.xml><?xml version="1.0" encoding="utf-8"?>
<ds:datastoreItem xmlns:ds="http://schemas.openxmlformats.org/officeDocument/2006/customXml" ds:itemID="{BA98F73C-BD55-4AEA-9A47-483C6B6E10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MOROCCO: Economic and Financial Statistics</dc:title>
  <dc:creator>Oumnia</dc:creator>
  <cp:lastModifiedBy>Oumnia</cp:lastModifiedBy>
  <dcterms:created xsi:type="dcterms:W3CDTF">2013-11-02T12:51:10Z</dcterms:created>
  <dcterms:modified xsi:type="dcterms:W3CDTF">2013-11-02T16:54:24Z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0x0101003AD5BD97A70D3641969910BEA4B67371</vt:lpwstr>
  </property>
  <property fmtid="{D5CDD505-2E9C-101B-9397-08002B2CF9AE}" pid="3" name="Order">
    <vt:r8>895800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11" name="Description0">
    <vt:lpwstr>MOROCCO: Economic and Financial Statistics</vt:lpwstr>
  </property>
  <property fmtid="{D5CDD505-2E9C-101B-9397-08002B2CF9AE}" pid="18" name="Couverture">
    <vt:lpwstr>, </vt:lpwstr>
  </property>
  <property fmtid="{D5CDD505-2E9C-101B-9397-08002B2CF9AE}" pid="19" name="Langue">
    <vt:lpwstr>Anglais</vt:lpwstr>
  </property>
  <property fmtid="{D5CDD505-2E9C-101B-9397-08002B2CF9AE}" pid="20" name="Date de validité">
    <vt:filetime>2013-07-25T14:55:00Z</vt:filetime>
  </property>
  <property fmtid="{D5CDD505-2E9C-101B-9397-08002B2CF9AE}" pid="21" name="Direction">
    <vt:lpwstr>depf</vt:lpwstr>
  </property>
  <property fmtid="{D5CDD505-2E9C-101B-9397-08002B2CF9AE}" pid="22" name="Visibilité">
    <vt:lpwstr>Publié</vt:lpwstr>
  </property>
  <property fmtid="{D5CDD505-2E9C-101B-9397-08002B2CF9AE}" pid="23" name="Type de document">
    <vt:lpwstr>23</vt:lpwstr>
  </property>
</Properties>
</file>